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'Arkusz1'!$A$1:$J$248</definedName>
  </definedNames>
  <calcPr fullCalcOnLoad="1"/>
</workbook>
</file>

<file path=xl/sharedStrings.xml><?xml version="1.0" encoding="utf-8"?>
<sst xmlns="http://schemas.openxmlformats.org/spreadsheetml/2006/main" count="569" uniqueCount="288">
  <si>
    <t>L.p.</t>
  </si>
  <si>
    <t>Treść</t>
  </si>
  <si>
    <t xml:space="preserve">Dział </t>
  </si>
  <si>
    <t>Rozdział</t>
  </si>
  <si>
    <t>§</t>
  </si>
  <si>
    <t>1.</t>
  </si>
  <si>
    <t>Rolnictwo i łowiectwo</t>
  </si>
  <si>
    <t>2.</t>
  </si>
  <si>
    <t>Gospodarka mieszkaniowa</t>
  </si>
  <si>
    <t>Gospodarka gruntami i nieruchomościami</t>
  </si>
  <si>
    <t>3.</t>
  </si>
  <si>
    <t>Działalność usługowa</t>
  </si>
  <si>
    <t>Opracowania geodezyjne i kartograficzne</t>
  </si>
  <si>
    <t>Nadzór budowlany</t>
  </si>
  <si>
    <t>Bezpieczeństwo publiczne i ochrona przeciwpożarowa</t>
  </si>
  <si>
    <t>5.</t>
  </si>
  <si>
    <t>6.</t>
  </si>
  <si>
    <t>Ochrona zdrowia</t>
  </si>
  <si>
    <t>Składki na ubezpieczenie zdrowotne oraz świadczenia dla osób nie objętych obowiązkiem ubezpieczenia zdrowotnego w tym:</t>
  </si>
  <si>
    <t>7.</t>
  </si>
  <si>
    <t>8.</t>
  </si>
  <si>
    <t>Oświata i wychowanie</t>
  </si>
  <si>
    <t>9.</t>
  </si>
  <si>
    <t>Placówki opiekuńczo-wychowawcze</t>
  </si>
  <si>
    <t>Domy pomocy społecznej</t>
  </si>
  <si>
    <t>Rodziny zastępcze</t>
  </si>
  <si>
    <t>Edukacyjna opieka wychowawcza</t>
  </si>
  <si>
    <t>Transport i łączność</t>
  </si>
  <si>
    <t>Administracja publiczna</t>
  </si>
  <si>
    <t>Starostwo powiatowe</t>
  </si>
  <si>
    <t>- wpływy z różnych opłat</t>
  </si>
  <si>
    <t>010</t>
  </si>
  <si>
    <t>- domy dziecka</t>
  </si>
  <si>
    <t>- bezrobotni</t>
  </si>
  <si>
    <t>- wpływy z różnych dochodów</t>
  </si>
  <si>
    <t>- wpływy z usług</t>
  </si>
  <si>
    <t>756</t>
  </si>
  <si>
    <t xml:space="preserve">Dochody od osób prawnych, od osób fizycznych i od innych jednostek nie posiadających osobowości prawnej </t>
  </si>
  <si>
    <t>75622</t>
  </si>
  <si>
    <t>Różne rozliczenia</t>
  </si>
  <si>
    <t>758</t>
  </si>
  <si>
    <t>75814</t>
  </si>
  <si>
    <t>Szkoły podstawowe specjalne</t>
  </si>
  <si>
    <t>- wynajem pomeszczeń</t>
  </si>
  <si>
    <t>801</t>
  </si>
  <si>
    <t>80102</t>
  </si>
  <si>
    <t>Licea ogólnokształcące</t>
  </si>
  <si>
    <t>80120</t>
  </si>
  <si>
    <t>Szkoły zawodowe</t>
  </si>
  <si>
    <t>80130</t>
  </si>
  <si>
    <t>851</t>
  </si>
  <si>
    <t>Specjalne ośrodki szkolno-wychowawcze</t>
  </si>
  <si>
    <t>85406</t>
  </si>
  <si>
    <t>85410</t>
  </si>
  <si>
    <t>853</t>
  </si>
  <si>
    <t>- odpłatnośc za pobyt</t>
  </si>
  <si>
    <t>85324</t>
  </si>
  <si>
    <t>Część oświatowa subwencji ogólnej dla jednostek samorządu terytorialnego</t>
  </si>
  <si>
    <t>75801</t>
  </si>
  <si>
    <t>75803</t>
  </si>
  <si>
    <t>750</t>
  </si>
  <si>
    <t>75045</t>
  </si>
  <si>
    <t>Komisje poborowe (porozumienie z Opolskim Urzędem Wojewódzkim)</t>
  </si>
  <si>
    <t>754</t>
  </si>
  <si>
    <t>75414</t>
  </si>
  <si>
    <t>020</t>
  </si>
  <si>
    <t>02002</t>
  </si>
  <si>
    <t>600</t>
  </si>
  <si>
    <t>60014</t>
  </si>
  <si>
    <t>75020</t>
  </si>
  <si>
    <t>01005</t>
  </si>
  <si>
    <t>700</t>
  </si>
  <si>
    <t>70005</t>
  </si>
  <si>
    <t>710</t>
  </si>
  <si>
    <t>71013</t>
  </si>
  <si>
    <t>71014</t>
  </si>
  <si>
    <t>71015</t>
  </si>
  <si>
    <t>75411</t>
  </si>
  <si>
    <t>85156</t>
  </si>
  <si>
    <t>85321</t>
  </si>
  <si>
    <t>854</t>
  </si>
  <si>
    <t>III. Dochody własne, w tym:</t>
  </si>
  <si>
    <t>85403</t>
  </si>
  <si>
    <t>IV. Subwencja ogólna, w tym:</t>
  </si>
  <si>
    <t>VI. Środki pozabudżetowe, w tym:</t>
  </si>
  <si>
    <t>4.</t>
  </si>
  <si>
    <t>Urzędy wojewódzkie</t>
  </si>
  <si>
    <t>Komisje poborowe</t>
  </si>
  <si>
    <t>75011</t>
  </si>
  <si>
    <t>0690</t>
  </si>
  <si>
    <t>0750</t>
  </si>
  <si>
    <t>0830</t>
  </si>
  <si>
    <t>0920</t>
  </si>
  <si>
    <t>0970</t>
  </si>
  <si>
    <t>0840</t>
  </si>
  <si>
    <t>852</t>
  </si>
  <si>
    <t>85201</t>
  </si>
  <si>
    <t>85202</t>
  </si>
  <si>
    <t>85204</t>
  </si>
  <si>
    <t>2110</t>
  </si>
  <si>
    <t>2130</t>
  </si>
  <si>
    <t>0770</t>
  </si>
  <si>
    <t>0420</t>
  </si>
  <si>
    <t>0010</t>
  </si>
  <si>
    <t>2920</t>
  </si>
  <si>
    <t>2120</t>
  </si>
  <si>
    <t>2460</t>
  </si>
  <si>
    <t>6260</t>
  </si>
  <si>
    <t>Część wyrównawcza subwencji ogólnej dla                powiatów</t>
  </si>
  <si>
    <t>V. Porozumienia i umowy, w tym:</t>
  </si>
  <si>
    <t>75832</t>
  </si>
  <si>
    <t>2360</t>
  </si>
  <si>
    <t>0020</t>
  </si>
  <si>
    <t>- podatek dochodowy od osób prawnych (1,40%)</t>
  </si>
  <si>
    <t xml:space="preserve">Część równoważąca subwencji ogólnej dla powiatu </t>
  </si>
  <si>
    <t>- dochody z najmu i dzierż. skł. maj. j.s.t.</t>
  </si>
  <si>
    <t>Pomoc społeczna</t>
  </si>
  <si>
    <t>Pozostałe zadania w zakresie polityki społecznej</t>
  </si>
  <si>
    <t>0870</t>
  </si>
  <si>
    <t>- podatek dochodowy od osób fizycznych (10,25%)</t>
  </si>
  <si>
    <t>- opłaty komunikacyjne</t>
  </si>
  <si>
    <t>- wpływy ze sprzedaży wyrobów</t>
  </si>
  <si>
    <t>2320</t>
  </si>
  <si>
    <t>2310</t>
  </si>
  <si>
    <t>0680</t>
  </si>
  <si>
    <t>Poradnie psych.-pedag. oraz inne poradnie specjal.</t>
  </si>
  <si>
    <t>Zespoły do spraw orzek. o stopniu niepełnosprawności</t>
  </si>
  <si>
    <t>- 5% doch. z tyt. obsługi zadań z zakresu adm. rządowej                       - 25% doch. z tyt. gospodar. mieniem Skarbu Państwa</t>
  </si>
  <si>
    <t>Prace geodezyjne i kartograficzne (nieinwestycyjne)</t>
  </si>
  <si>
    <t>Obrona cywilna</t>
  </si>
  <si>
    <t>85333</t>
  </si>
  <si>
    <t>- środki z Funduszu Pracy otrzymane przez Powiat</t>
  </si>
  <si>
    <t>Powiatowe Urzędy Pracy</t>
  </si>
  <si>
    <t>926</t>
  </si>
  <si>
    <t>92601</t>
  </si>
  <si>
    <t>Kultura fizyczna i sport</t>
  </si>
  <si>
    <t>Obiekty sportowe</t>
  </si>
  <si>
    <t>- wpływy od rodziców z tytułu odpłatności za utrzymanie dzieci (wychowanków) w placówkach</t>
  </si>
  <si>
    <t>Leśnictwo</t>
  </si>
  <si>
    <t>Udziały powiatów w podatkach stanowiących dochód budżetu państwa</t>
  </si>
  <si>
    <t>75618</t>
  </si>
  <si>
    <t>0490</t>
  </si>
  <si>
    <t>752</t>
  </si>
  <si>
    <t>75212</t>
  </si>
  <si>
    <t>Obrona narodowa</t>
  </si>
  <si>
    <t>Pozostałe wydatki obronne</t>
  </si>
  <si>
    <t>w złotych</t>
  </si>
  <si>
    <t>Dochody bieżące, w tym:</t>
  </si>
  <si>
    <t>Dochody majątkowe, w tym:</t>
  </si>
  <si>
    <t>6610</t>
  </si>
  <si>
    <t>OGÓŁEM, w tym:</t>
  </si>
  <si>
    <t>- pozostałe odsetki</t>
  </si>
  <si>
    <t>DOCHODY BIEŻĄCE</t>
  </si>
  <si>
    <t>DOCHODY MAJĄTKOWE</t>
  </si>
  <si>
    <t>Plan po zmianach</t>
  </si>
  <si>
    <t>Wskaźnik %</t>
  </si>
  <si>
    <t>Kol. 8:7</t>
  </si>
  <si>
    <t>Kol. 7:6</t>
  </si>
  <si>
    <t>0910</t>
  </si>
  <si>
    <t>0470</t>
  </si>
  <si>
    <t>- wpływy z opłat za użytkowanie i użytkowanie wieczyste nieruchomości</t>
  </si>
  <si>
    <t>Starostwa powiatowe - dotacje celowe otrzymane z gminy na zadania bieżące realiz. na podst. poroz. między j.s.t.</t>
  </si>
  <si>
    <t>- odsetki od nieterminowych wpłat z tyt. podatków i opłat</t>
  </si>
  <si>
    <t>75097</t>
  </si>
  <si>
    <t>2380</t>
  </si>
  <si>
    <t>Gospodarstwa pomocnicze - wpłwy do budżetu cześci zysku gosp. pom.</t>
  </si>
  <si>
    <t xml:space="preserve">Komendy powiatowe Państwowej Straży Pożarnej </t>
  </si>
  <si>
    <t>Licea ogólnokształcące - dotacja z funduszu celowego</t>
  </si>
  <si>
    <t>Obrona cywilna - dotacja z funduszu celowego</t>
  </si>
  <si>
    <t>80195</t>
  </si>
  <si>
    <t>2707</t>
  </si>
  <si>
    <t>80197</t>
  </si>
  <si>
    <t>Przeciwdziałanie alkoholizmowi</t>
  </si>
  <si>
    <t>85154</t>
  </si>
  <si>
    <t>- środki na dofinansowanie własnych zadań powiatu</t>
  </si>
  <si>
    <t>Nadzór nad gospodarką leśną - środki otrymane od pozostałych jednostek zalicz. do sektora fin. publ. na real. zadań bieżących</t>
  </si>
  <si>
    <t>Różne rozliczenia finansowe - pozostałe odsetki</t>
  </si>
  <si>
    <t>PFRON - 2,5% prowizji z tytułu obsługi funduszu</t>
  </si>
  <si>
    <t>Rodziny zastępcze - wpływy z różnych opłat</t>
  </si>
  <si>
    <t>Pozostałe zadania w zakresie polityki społecznej - wpływy z różnych dochodów</t>
  </si>
  <si>
    <t>Gospodarka gruntami i nieruchomościami - wpłaty z odpłatnego nabycia prawa własności oraz użytkowania wieczczystego nieruchomości</t>
  </si>
  <si>
    <t>Szkoły zawodowe - wpływy ze sprzedaży składników majątkowych</t>
  </si>
  <si>
    <t>- dotacje rozwojowe oraz środki na finansowanie wspólnej polityki rolnej</t>
  </si>
  <si>
    <t>85395</t>
  </si>
  <si>
    <t xml:space="preserve">Pozostała działalność </t>
  </si>
  <si>
    <t>Internaty i bursy szkolne - dochody z najmu i dzierż. skł. maj. j.s.t.</t>
  </si>
  <si>
    <t xml:space="preserve">Drogi publiczne powiatowe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</si>
  <si>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</si>
  <si>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</si>
  <si>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</si>
  <si>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</si>
  <si>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</si>
  <si>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</si>
  <si>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</si>
  <si>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</si>
  <si>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</si>
  <si>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</si>
  <si>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</si>
  <si>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</si>
  <si>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</si>
  <si>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</si>
  <si>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</si>
  <si>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</si>
  <si>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</si>
  <si>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</si>
  <si>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</si>
  <si>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33.</t>
  </si>
  <si>
    <t>34.</t>
  </si>
  <si>
    <t>35.</t>
  </si>
  <si>
    <t>36.</t>
  </si>
  <si>
    <t>37.</t>
  </si>
  <si>
    <t>Prace geodezyjno-urządzeniowe na potrzeby rolnictwa</t>
  </si>
  <si>
    <t>Plan na 2009r.</t>
  </si>
  <si>
    <t>Drogi publiczne powiatowe</t>
  </si>
  <si>
    <t>38.</t>
  </si>
  <si>
    <t>2008</t>
  </si>
  <si>
    <t>2009</t>
  </si>
  <si>
    <t>Starostwa powiatowe</t>
  </si>
  <si>
    <t>- dotacje z funduszy celowych</t>
  </si>
  <si>
    <t>- dotacje rozwojowe</t>
  </si>
  <si>
    <t>75075</t>
  </si>
  <si>
    <t>Promocja jednostek samorządu terytorialnego</t>
  </si>
  <si>
    <t>2440</t>
  </si>
  <si>
    <t>Pozostała działalność</t>
  </si>
  <si>
    <t>75095</t>
  </si>
  <si>
    <t>0580</t>
  </si>
  <si>
    <t xml:space="preserve">- wpływy z innych lokalnych opłat pobieranych przez j.s.t </t>
  </si>
  <si>
    <t xml:space="preserve">Wpływy z innych opłat stanowiacych dochody j.s.t na podstawie ustaw </t>
  </si>
  <si>
    <t xml:space="preserve">- grzywny i inne kary pienięzne od osób prawnych i innych jednostek organizacyjnych </t>
  </si>
  <si>
    <t>2330</t>
  </si>
  <si>
    <t>- dotacje celowe otrzymane z gminy na zadania bieżące realiz. na podst. poroz. między j.s.t.</t>
  </si>
  <si>
    <t>- dotacje celowe otrzymane od samorządu województwa na zadania bieżące realiz. na podst. poroz. między j.s.t.</t>
  </si>
  <si>
    <t>6430</t>
  </si>
  <si>
    <t>Domy pomocy społecznej - wpływy ze sprzedaży składników majątkowych</t>
  </si>
  <si>
    <t>Specjalne ośrodki szkolno-wychowawcze - wpływy ze sprzedaży składników majątkowych</t>
  </si>
  <si>
    <t>30.</t>
  </si>
  <si>
    <t>85311</t>
  </si>
  <si>
    <t>39.</t>
  </si>
  <si>
    <t>6300</t>
  </si>
  <si>
    <t>0900</t>
  </si>
  <si>
    <t xml:space="preserve">- odsetki od dotacji </t>
  </si>
  <si>
    <t xml:space="preserve"> - wpłwy do budżetu cześci zysku gosp. pom.</t>
  </si>
  <si>
    <t>- wpływy ze zwrotów dotacji</t>
  </si>
  <si>
    <t>Gospodarstwa pomocnicze</t>
  </si>
  <si>
    <t>20.</t>
  </si>
  <si>
    <t>21.</t>
  </si>
  <si>
    <t>32.</t>
  </si>
  <si>
    <t>40.</t>
  </si>
  <si>
    <t>41.</t>
  </si>
  <si>
    <t>Wykonanie w 2009r.</t>
  </si>
  <si>
    <t>2710</t>
  </si>
  <si>
    <t>75001</t>
  </si>
  <si>
    <t>Urzędy naczelnych i centralnych organów administracji rządowej</t>
  </si>
  <si>
    <t>2708</t>
  </si>
  <si>
    <t>2709</t>
  </si>
  <si>
    <t>75478</t>
  </si>
  <si>
    <t>Usuwanie skutków klęsk żywiołowych</t>
  </si>
  <si>
    <t>Licea ogólnokształcące - dotacje celowe z budżetu państwa otrzymane na podstawie porozumień z organami administracji rządowej</t>
  </si>
  <si>
    <t>85111</t>
  </si>
  <si>
    <t>Szpitale ogólne - dotacje rozwojowe oraz środki na finansowanie wspólnej polityki rolnej</t>
  </si>
  <si>
    <t xml:space="preserve">Szpitale ogólne - dotacje rozwojowe </t>
  </si>
  <si>
    <t>2910</t>
  </si>
  <si>
    <t xml:space="preserve">Rehabilitacja zawodowa i społeczna osób niepełnosprawnych </t>
  </si>
  <si>
    <t>Drogi publiczne powiatowe - dotacja celowa na pomoc finansową udzielaną między j.s.t.</t>
  </si>
  <si>
    <t>Kultura i ochrona dziedzictwa narodowego</t>
  </si>
  <si>
    <t>Muzea - wpływy z różnych dochodów</t>
  </si>
  <si>
    <t>6410</t>
  </si>
  <si>
    <t>2</t>
  </si>
  <si>
    <t>3</t>
  </si>
  <si>
    <t>4</t>
  </si>
  <si>
    <t>5</t>
  </si>
  <si>
    <t>Obiekty sportowe - wpływy z tyt. pomocy finansowej udzielanej między j.s.t. na dofinansowanie własnych zadań inwestycyjnych i zakupów inwestycyjnych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</si>
  <si>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</si>
  <si>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</si>
  <si>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</si>
  <si>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</si>
  <si>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</si>
  <si>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</si>
  <si>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</si>
  <si>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</si>
  <si>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</si>
  <si>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I. Dotacje celowe otrzymane z budżetu państwa na zadania z zakresu administracji rządowej oraz inne zadania zlecone ustawami realizowane przez powiat ogółem, w tym:</t>
  </si>
  <si>
    <t>II. Dotacje celowe otrzymane z budżetu państwa na realizację zadań własnych powiatu, w tym:</t>
  </si>
  <si>
    <t>51.</t>
  </si>
  <si>
    <t>- dotacje celowe na pomoc finansową udzielaną między j.s.t.</t>
  </si>
  <si>
    <t>Drogi publiczne powiatowe - dotacje celowe otrzymane z gminy na inwest. i zakupy inwest. realiz. na podst. poroz. między j.s.t.</t>
  </si>
  <si>
    <t>Załącznik nr 2</t>
  </si>
  <si>
    <t xml:space="preserve">                                                  Plan i wykonanie dochodów budżetowych w 2009r.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</si>
</sst>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#,##0.00\ _z_ł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  <font>
      <b/>
      <i/>
      <sz val="11"/>
      <color indexed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sz val="11"/>
      <color indexed="57"/>
      <name val="Arial CE"/>
      <family val="0"/>
    </font>
    <font>
      <b/>
      <sz val="11"/>
      <color indexed="57"/>
      <name val="Arial CE"/>
      <family val="2"/>
    </font>
    <font>
      <sz val="11"/>
      <color indexed="1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166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top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top"/>
    </xf>
    <xf numFmtId="49" fontId="5" fillId="2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0" fontId="4" fillId="0" borderId="3" xfId="0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0" fontId="8" fillId="0" borderId="3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49" fontId="13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6" fontId="5" fillId="0" borderId="8" xfId="0" applyNumberFormat="1" applyFont="1" applyBorder="1" applyAlignment="1">
      <alignment vertical="center"/>
    </xf>
    <xf numFmtId="166" fontId="5" fillId="0" borderId="8" xfId="0" applyNumberFormat="1" applyFont="1" applyFill="1" applyBorder="1" applyAlignment="1">
      <alignment vertical="center"/>
    </xf>
    <xf numFmtId="166" fontId="5" fillId="0" borderId="9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6" fontId="5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6" fontId="9" fillId="0" borderId="13" xfId="0" applyNumberFormat="1" applyFont="1" applyBorder="1" applyAlignment="1">
      <alignment vertical="center"/>
    </xf>
    <xf numFmtId="166" fontId="5" fillId="0" borderId="13" xfId="0" applyNumberFormat="1" applyFont="1" applyFill="1" applyBorder="1" applyAlignment="1">
      <alignment vertical="center"/>
    </xf>
    <xf numFmtId="166" fontId="5" fillId="0" borderId="14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64" fontId="13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5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54.125" style="1" customWidth="1"/>
    <col min="3" max="3" width="7.00390625" style="1" customWidth="1"/>
    <col min="4" max="4" width="9.75390625" style="1" bestFit="1" customWidth="1"/>
    <col min="5" max="5" width="8.25390625" style="1" customWidth="1"/>
    <col min="6" max="6" width="13.625" style="1" customWidth="1"/>
    <col min="7" max="7" width="15.25390625" style="1" customWidth="1"/>
    <col min="8" max="8" width="16.625" style="1" customWidth="1"/>
    <col min="9" max="9" width="10.875" style="1" customWidth="1"/>
    <col min="10" max="10" width="11.25390625" style="1" customWidth="1"/>
    <col min="11" max="16384" width="9.125" style="1" customWidth="1"/>
  </cols>
  <sheetData>
    <row r="1" ht="14.25">
      <c r="I1" s="170" t="s">
        <v>286</v>
      </c>
    </row>
    <row r="2" spans="1:6" ht="17.25" customHeight="1">
      <c r="A2" s="4"/>
      <c r="B2" s="6"/>
      <c r="C2" s="5"/>
      <c r="D2" s="4"/>
      <c r="E2" s="4"/>
      <c r="F2" s="4"/>
    </row>
    <row r="3" spans="1:6" ht="17.25" customHeight="1">
      <c r="A3" s="4"/>
      <c r="B3" s="11" t="s">
        <v>287</v>
      </c>
      <c r="C3" s="5"/>
      <c r="D3" s="4"/>
      <c r="E3" s="4"/>
      <c r="F3" s="2"/>
    </row>
    <row r="4" spans="1:9" ht="17.25" customHeight="1">
      <c r="A4" s="4"/>
      <c r="B4" s="6"/>
      <c r="C4" s="5"/>
      <c r="D4" s="4"/>
      <c r="E4" s="4"/>
      <c r="I4" s="7" t="s">
        <v>146</v>
      </c>
    </row>
    <row r="5" spans="1:10" ht="21.75" customHeight="1">
      <c r="A5" s="182" t="s">
        <v>0</v>
      </c>
      <c r="B5" s="182" t="s">
        <v>1</v>
      </c>
      <c r="C5" s="182" t="s">
        <v>2</v>
      </c>
      <c r="D5" s="182" t="s">
        <v>3</v>
      </c>
      <c r="E5" s="182" t="s">
        <v>4</v>
      </c>
      <c r="F5" s="184" t="s">
        <v>212</v>
      </c>
      <c r="G5" s="184" t="s">
        <v>154</v>
      </c>
      <c r="H5" s="184" t="s">
        <v>249</v>
      </c>
      <c r="I5" s="181" t="s">
        <v>155</v>
      </c>
      <c r="J5" s="181"/>
    </row>
    <row r="6" spans="1:10" ht="24.75" customHeight="1">
      <c r="A6" s="182"/>
      <c r="B6" s="183"/>
      <c r="C6" s="183"/>
      <c r="D6" s="183"/>
      <c r="E6" s="183"/>
      <c r="F6" s="184"/>
      <c r="G6" s="184"/>
      <c r="H6" s="184"/>
      <c r="I6" s="21" t="s">
        <v>156</v>
      </c>
      <c r="J6" s="21" t="s">
        <v>157</v>
      </c>
    </row>
    <row r="7" spans="1:10" ht="15.75" customHeight="1" thickBot="1">
      <c r="A7" s="114">
        <v>1</v>
      </c>
      <c r="B7" s="114">
        <v>2</v>
      </c>
      <c r="C7" s="114">
        <v>3</v>
      </c>
      <c r="D7" s="114">
        <v>4</v>
      </c>
      <c r="E7" s="114">
        <v>5</v>
      </c>
      <c r="F7" s="115">
        <v>6</v>
      </c>
      <c r="G7" s="114">
        <v>7</v>
      </c>
      <c r="H7" s="115">
        <v>8</v>
      </c>
      <c r="I7" s="114">
        <v>9</v>
      </c>
      <c r="J7" s="115">
        <v>10</v>
      </c>
    </row>
    <row r="8" spans="1:10" ht="60.75" thickBot="1">
      <c r="A8" s="122"/>
      <c r="B8" s="123" t="s">
        <v>281</v>
      </c>
      <c r="C8" s="124"/>
      <c r="D8" s="124"/>
      <c r="E8" s="124"/>
      <c r="F8" s="125">
        <f>SUM(F9+F34)</f>
        <v>10376989</v>
      </c>
      <c r="G8" s="125">
        <f>SUM(G9+G34)</f>
        <v>10588466</v>
      </c>
      <c r="H8" s="126">
        <f>SUM(H9+H34)</f>
        <v>10552028.74</v>
      </c>
      <c r="I8" s="126">
        <f>SUM(H8/G8*100)</f>
        <v>99.65587782026216</v>
      </c>
      <c r="J8" s="127">
        <f>SUM(G8/F8*100)</f>
        <v>102.03794183457262</v>
      </c>
    </row>
    <row r="9" spans="1:10" ht="14.25" customHeight="1">
      <c r="A9" s="116"/>
      <c r="B9" s="117" t="s">
        <v>147</v>
      </c>
      <c r="C9" s="118"/>
      <c r="D9" s="118"/>
      <c r="E9" s="118"/>
      <c r="F9" s="119">
        <f>SUM(F10+F12+F14+F18+F21+F23+F27+F32)</f>
        <v>10376989</v>
      </c>
      <c r="G9" s="119">
        <f>SUM(G10+G12+G14+G18+G21+G23+G27+G32)</f>
        <v>10578466</v>
      </c>
      <c r="H9" s="120">
        <f>SUM(H10+H12+H14+H18+H21+H23+H27+H32)</f>
        <v>10542028.74</v>
      </c>
      <c r="I9" s="121">
        <f aca="true" t="shared" si="0" ref="I9:I75">SUM(H9/G9*100)</f>
        <v>99.65555251583737</v>
      </c>
      <c r="J9" s="121">
        <f aca="true" t="shared" si="1" ref="J9:J75">SUM(G9/F9*100)</f>
        <v>101.94157476701575</v>
      </c>
    </row>
    <row r="10" spans="1:10" ht="15">
      <c r="A10" s="174" t="s">
        <v>5</v>
      </c>
      <c r="B10" s="26" t="s">
        <v>6</v>
      </c>
      <c r="C10" s="27" t="s">
        <v>31</v>
      </c>
      <c r="D10" s="28"/>
      <c r="E10" s="28"/>
      <c r="F10" s="29">
        <f>SUM(F11)</f>
        <v>30000</v>
      </c>
      <c r="G10" s="30">
        <f>SUM(G11)</f>
        <v>35800</v>
      </c>
      <c r="H10" s="31">
        <f>SUM(H11)</f>
        <v>35800</v>
      </c>
      <c r="I10" s="25">
        <f t="shared" si="0"/>
        <v>100</v>
      </c>
      <c r="J10" s="25">
        <f t="shared" si="1"/>
        <v>119.33333333333334</v>
      </c>
    </row>
    <row r="11" spans="1:10" ht="16.5" customHeight="1">
      <c r="A11" s="174"/>
      <c r="B11" s="12" t="s">
        <v>211</v>
      </c>
      <c r="C11" s="32"/>
      <c r="D11" s="33" t="s">
        <v>70</v>
      </c>
      <c r="E11" s="33" t="s">
        <v>99</v>
      </c>
      <c r="F11" s="34">
        <v>30000</v>
      </c>
      <c r="G11" s="35">
        <v>35800</v>
      </c>
      <c r="H11" s="36">
        <v>35800</v>
      </c>
      <c r="I11" s="37">
        <f t="shared" si="0"/>
        <v>100</v>
      </c>
      <c r="J11" s="37">
        <f t="shared" si="1"/>
        <v>119.33333333333334</v>
      </c>
    </row>
    <row r="12" spans="1:10" ht="15">
      <c r="A12" s="174" t="s">
        <v>7</v>
      </c>
      <c r="B12" s="38" t="s">
        <v>8</v>
      </c>
      <c r="C12" s="27" t="s">
        <v>71</v>
      </c>
      <c r="D12" s="39"/>
      <c r="E12" s="39"/>
      <c r="F12" s="29">
        <f>SUM(F13)</f>
        <v>80000</v>
      </c>
      <c r="G12" s="30">
        <f>SUM(G13)</f>
        <v>140000</v>
      </c>
      <c r="H12" s="31">
        <f>SUM(H13)</f>
        <v>127814.98</v>
      </c>
      <c r="I12" s="25">
        <f t="shared" si="0"/>
        <v>91.29641428571428</v>
      </c>
      <c r="J12" s="25">
        <f t="shared" si="1"/>
        <v>175</v>
      </c>
    </row>
    <row r="13" spans="1:10" ht="15.75" customHeight="1">
      <c r="A13" s="174"/>
      <c r="B13" s="12" t="s">
        <v>9</v>
      </c>
      <c r="C13" s="32"/>
      <c r="D13" s="33" t="s">
        <v>72</v>
      </c>
      <c r="E13" s="33" t="s">
        <v>99</v>
      </c>
      <c r="F13" s="34">
        <v>80000</v>
      </c>
      <c r="G13" s="35">
        <v>140000</v>
      </c>
      <c r="H13" s="36">
        <v>127814.98</v>
      </c>
      <c r="I13" s="37">
        <f t="shared" si="0"/>
        <v>91.29641428571428</v>
      </c>
      <c r="J13" s="37">
        <f t="shared" si="1"/>
        <v>175</v>
      </c>
    </row>
    <row r="14" spans="1:10" ht="15">
      <c r="A14" s="174" t="s">
        <v>10</v>
      </c>
      <c r="B14" s="38" t="s">
        <v>11</v>
      </c>
      <c r="C14" s="27" t="s">
        <v>73</v>
      </c>
      <c r="D14" s="39"/>
      <c r="E14" s="39"/>
      <c r="F14" s="29">
        <f>SUM(F15:F17)</f>
        <v>384999</v>
      </c>
      <c r="G14" s="30">
        <f>SUM(G15:G17)</f>
        <v>383650</v>
      </c>
      <c r="H14" s="31">
        <f>SUM(H15:H17)</f>
        <v>383558.34</v>
      </c>
      <c r="I14" s="25">
        <f t="shared" si="0"/>
        <v>99.97610843216475</v>
      </c>
      <c r="J14" s="25">
        <f t="shared" si="1"/>
        <v>99.64960947950514</v>
      </c>
    </row>
    <row r="15" spans="1:10" ht="15" customHeight="1">
      <c r="A15" s="174"/>
      <c r="B15" s="12" t="s">
        <v>128</v>
      </c>
      <c r="C15" s="32"/>
      <c r="D15" s="33" t="s">
        <v>74</v>
      </c>
      <c r="E15" s="33" t="s">
        <v>99</v>
      </c>
      <c r="F15" s="34">
        <v>80000</v>
      </c>
      <c r="G15" s="35">
        <v>79000</v>
      </c>
      <c r="H15" s="36">
        <v>79000</v>
      </c>
      <c r="I15" s="37">
        <f t="shared" si="0"/>
        <v>100</v>
      </c>
      <c r="J15" s="37">
        <f t="shared" si="1"/>
        <v>98.75</v>
      </c>
    </row>
    <row r="16" spans="1:10" ht="14.25" customHeight="1">
      <c r="A16" s="174"/>
      <c r="B16" s="12" t="s">
        <v>12</v>
      </c>
      <c r="C16" s="32"/>
      <c r="D16" s="33" t="s">
        <v>75</v>
      </c>
      <c r="E16" s="33" t="s">
        <v>99</v>
      </c>
      <c r="F16" s="34">
        <v>15000</v>
      </c>
      <c r="G16" s="35">
        <v>12000</v>
      </c>
      <c r="H16" s="36">
        <v>11999</v>
      </c>
      <c r="I16" s="37">
        <f t="shared" si="0"/>
        <v>99.99166666666667</v>
      </c>
      <c r="J16" s="37">
        <f t="shared" si="1"/>
        <v>80</v>
      </c>
    </row>
    <row r="17" spans="1:10" ht="14.25">
      <c r="A17" s="174"/>
      <c r="B17" s="40" t="s">
        <v>13</v>
      </c>
      <c r="C17" s="41"/>
      <c r="D17" s="33" t="s">
        <v>76</v>
      </c>
      <c r="E17" s="42">
        <v>2110</v>
      </c>
      <c r="F17" s="34">
        <v>289999</v>
      </c>
      <c r="G17" s="35">
        <v>292650</v>
      </c>
      <c r="H17" s="36">
        <v>292559.34</v>
      </c>
      <c r="I17" s="37">
        <f t="shared" si="0"/>
        <v>99.96902101486418</v>
      </c>
      <c r="J17" s="37">
        <f t="shared" si="1"/>
        <v>100.91414108324513</v>
      </c>
    </row>
    <row r="18" spans="1:10" ht="15">
      <c r="A18" s="174" t="s">
        <v>85</v>
      </c>
      <c r="B18" s="38" t="s">
        <v>28</v>
      </c>
      <c r="C18" s="27" t="s">
        <v>60</v>
      </c>
      <c r="D18" s="39"/>
      <c r="E18" s="39"/>
      <c r="F18" s="29">
        <f>SUM(F19:F20)</f>
        <v>230990</v>
      </c>
      <c r="G18" s="30">
        <f>SUM(G19:G20)</f>
        <v>230990</v>
      </c>
      <c r="H18" s="31">
        <f>SUM(H19:H20)</f>
        <v>230605.25</v>
      </c>
      <c r="I18" s="25">
        <f t="shared" si="0"/>
        <v>99.83343434780726</v>
      </c>
      <c r="J18" s="25">
        <f t="shared" si="1"/>
        <v>100</v>
      </c>
    </row>
    <row r="19" spans="1:10" ht="14.25">
      <c r="A19" s="174"/>
      <c r="B19" s="40" t="s">
        <v>86</v>
      </c>
      <c r="C19" s="32"/>
      <c r="D19" s="33" t="s">
        <v>88</v>
      </c>
      <c r="E19" s="33" t="s">
        <v>99</v>
      </c>
      <c r="F19" s="34">
        <v>214690</v>
      </c>
      <c r="G19" s="35">
        <v>214690</v>
      </c>
      <c r="H19" s="36">
        <v>214690</v>
      </c>
      <c r="I19" s="37">
        <f t="shared" si="0"/>
        <v>100</v>
      </c>
      <c r="J19" s="37">
        <f t="shared" si="1"/>
        <v>100</v>
      </c>
    </row>
    <row r="20" spans="1:10" ht="14.25">
      <c r="A20" s="174"/>
      <c r="B20" s="40" t="s">
        <v>87</v>
      </c>
      <c r="C20" s="32"/>
      <c r="D20" s="33" t="s">
        <v>61</v>
      </c>
      <c r="E20" s="33" t="s">
        <v>99</v>
      </c>
      <c r="F20" s="34">
        <v>16300</v>
      </c>
      <c r="G20" s="35">
        <v>16300</v>
      </c>
      <c r="H20" s="36">
        <v>15915.25</v>
      </c>
      <c r="I20" s="37">
        <f t="shared" si="0"/>
        <v>97.63957055214723</v>
      </c>
      <c r="J20" s="37">
        <f t="shared" si="1"/>
        <v>100</v>
      </c>
    </row>
    <row r="21" spans="1:10" ht="15">
      <c r="A21" s="174" t="s">
        <v>15</v>
      </c>
      <c r="B21" s="26" t="s">
        <v>144</v>
      </c>
      <c r="C21" s="27" t="s">
        <v>142</v>
      </c>
      <c r="D21" s="39"/>
      <c r="E21" s="39"/>
      <c r="F21" s="29">
        <f>SUM(F22)</f>
        <v>4000</v>
      </c>
      <c r="G21" s="30">
        <f>SUM(G22)</f>
        <v>4000</v>
      </c>
      <c r="H21" s="31">
        <f>SUM(H22)</f>
        <v>3915</v>
      </c>
      <c r="I21" s="25">
        <f t="shared" si="0"/>
        <v>97.875</v>
      </c>
      <c r="J21" s="25">
        <f t="shared" si="1"/>
        <v>100</v>
      </c>
    </row>
    <row r="22" spans="1:10" ht="14.25">
      <c r="A22" s="174"/>
      <c r="B22" s="40" t="s">
        <v>145</v>
      </c>
      <c r="C22" s="32"/>
      <c r="D22" s="33" t="s">
        <v>143</v>
      </c>
      <c r="E22" s="33" t="s">
        <v>99</v>
      </c>
      <c r="F22" s="34">
        <v>4000</v>
      </c>
      <c r="G22" s="35">
        <v>4000</v>
      </c>
      <c r="H22" s="36">
        <v>3915</v>
      </c>
      <c r="I22" s="37">
        <f t="shared" si="0"/>
        <v>97.875</v>
      </c>
      <c r="J22" s="37">
        <f t="shared" si="1"/>
        <v>100</v>
      </c>
    </row>
    <row r="23" spans="1:10" ht="15" customHeight="1">
      <c r="A23" s="171" t="s">
        <v>16</v>
      </c>
      <c r="B23" s="43" t="s">
        <v>14</v>
      </c>
      <c r="C23" s="27" t="s">
        <v>63</v>
      </c>
      <c r="D23" s="39"/>
      <c r="E23" s="39"/>
      <c r="F23" s="29">
        <f>SUM(F24:F26)</f>
        <v>6653000</v>
      </c>
      <c r="G23" s="29">
        <f>SUM(G24:G26)</f>
        <v>6677325</v>
      </c>
      <c r="H23" s="31">
        <f>SUM(H24:H26)</f>
        <v>6654127.85</v>
      </c>
      <c r="I23" s="25">
        <f t="shared" si="0"/>
        <v>99.65259815869378</v>
      </c>
      <c r="J23" s="25">
        <f t="shared" si="1"/>
        <v>100.36562453028708</v>
      </c>
    </row>
    <row r="24" spans="1:10" ht="14.25" customHeight="1">
      <c r="A24" s="172"/>
      <c r="B24" s="12" t="s">
        <v>166</v>
      </c>
      <c r="C24" s="32"/>
      <c r="D24" s="33" t="s">
        <v>77</v>
      </c>
      <c r="E24" s="42">
        <v>2110</v>
      </c>
      <c r="F24" s="34">
        <v>6652000</v>
      </c>
      <c r="G24" s="35">
        <v>6636325</v>
      </c>
      <c r="H24" s="36">
        <v>6613127.85</v>
      </c>
      <c r="I24" s="37">
        <f t="shared" si="0"/>
        <v>99.65045186906909</v>
      </c>
      <c r="J24" s="37">
        <f t="shared" si="1"/>
        <v>99.76435658448587</v>
      </c>
    </row>
    <row r="25" spans="1:10" ht="14.25" customHeight="1">
      <c r="A25" s="172"/>
      <c r="B25" s="12" t="s">
        <v>129</v>
      </c>
      <c r="C25" s="32"/>
      <c r="D25" s="33" t="s">
        <v>64</v>
      </c>
      <c r="E25" s="33" t="s">
        <v>99</v>
      </c>
      <c r="F25" s="34">
        <v>1000</v>
      </c>
      <c r="G25" s="35">
        <v>1000</v>
      </c>
      <c r="H25" s="36">
        <v>1000</v>
      </c>
      <c r="I25" s="37">
        <f t="shared" si="0"/>
        <v>100</v>
      </c>
      <c r="J25" s="37">
        <f t="shared" si="1"/>
        <v>100</v>
      </c>
    </row>
    <row r="26" spans="1:10" ht="14.25" customHeight="1">
      <c r="A26" s="173"/>
      <c r="B26" s="12" t="s">
        <v>256</v>
      </c>
      <c r="C26" s="32"/>
      <c r="D26" s="33" t="s">
        <v>255</v>
      </c>
      <c r="E26" s="33" t="s">
        <v>99</v>
      </c>
      <c r="F26" s="34">
        <v>0</v>
      </c>
      <c r="G26" s="35">
        <v>40000</v>
      </c>
      <c r="H26" s="36">
        <v>40000</v>
      </c>
      <c r="I26" s="37">
        <f t="shared" si="0"/>
        <v>100</v>
      </c>
      <c r="J26" s="37">
        <v>0</v>
      </c>
    </row>
    <row r="27" spans="1:10" ht="15">
      <c r="A27" s="174" t="s">
        <v>19</v>
      </c>
      <c r="B27" s="43" t="s">
        <v>17</v>
      </c>
      <c r="C27" s="27" t="s">
        <v>50</v>
      </c>
      <c r="D27" s="39"/>
      <c r="E27" s="39"/>
      <c r="F27" s="29">
        <f>SUM(F28)</f>
        <v>2824000</v>
      </c>
      <c r="G27" s="30">
        <f>SUM(G28)</f>
        <v>2920801</v>
      </c>
      <c r="H27" s="31">
        <f>SUM(H28)</f>
        <v>2920378.2</v>
      </c>
      <c r="I27" s="25">
        <f t="shared" si="0"/>
        <v>99.98552451878783</v>
      </c>
      <c r="J27" s="25">
        <f t="shared" si="1"/>
        <v>103.42779745042492</v>
      </c>
    </row>
    <row r="28" spans="1:10" ht="43.5" customHeight="1">
      <c r="A28" s="174"/>
      <c r="B28" s="12" t="s">
        <v>18</v>
      </c>
      <c r="C28" s="32"/>
      <c r="D28" s="33" t="s">
        <v>78</v>
      </c>
      <c r="E28" s="33" t="s">
        <v>99</v>
      </c>
      <c r="F28" s="34">
        <f>SUM(F29:F30)</f>
        <v>2824000</v>
      </c>
      <c r="G28" s="35">
        <f>SUM(G29:G30)</f>
        <v>2920801</v>
      </c>
      <c r="H28" s="36">
        <f>SUM(H29:H30)</f>
        <v>2920378.2</v>
      </c>
      <c r="I28" s="37">
        <f t="shared" si="0"/>
        <v>99.98552451878783</v>
      </c>
      <c r="J28" s="37">
        <f t="shared" si="1"/>
        <v>103.42779745042492</v>
      </c>
    </row>
    <row r="29" spans="1:10" ht="14.25">
      <c r="A29" s="174"/>
      <c r="B29" s="12" t="s">
        <v>32</v>
      </c>
      <c r="C29" s="32"/>
      <c r="D29" s="44"/>
      <c r="E29" s="44"/>
      <c r="F29" s="34">
        <v>57000</v>
      </c>
      <c r="G29" s="35">
        <v>52927</v>
      </c>
      <c r="H29" s="36">
        <v>52504.2</v>
      </c>
      <c r="I29" s="37">
        <f t="shared" si="0"/>
        <v>99.20116386721332</v>
      </c>
      <c r="J29" s="37">
        <f t="shared" si="1"/>
        <v>92.85438596491228</v>
      </c>
    </row>
    <row r="30" spans="1:10" ht="14.25">
      <c r="A30" s="174"/>
      <c r="B30" s="40" t="s">
        <v>33</v>
      </c>
      <c r="C30" s="32"/>
      <c r="D30" s="44"/>
      <c r="E30" s="44"/>
      <c r="F30" s="34">
        <v>2767000</v>
      </c>
      <c r="G30" s="35">
        <v>2867874</v>
      </c>
      <c r="H30" s="36">
        <v>2867874</v>
      </c>
      <c r="I30" s="37">
        <f t="shared" si="0"/>
        <v>100</v>
      </c>
      <c r="J30" s="37">
        <f t="shared" si="1"/>
        <v>103.64560896277557</v>
      </c>
    </row>
    <row r="31" spans="1:10" ht="15">
      <c r="A31" s="18">
        <v>1</v>
      </c>
      <c r="B31" s="45" t="s">
        <v>267</v>
      </c>
      <c r="C31" s="45" t="s">
        <v>268</v>
      </c>
      <c r="D31" s="45" t="s">
        <v>269</v>
      </c>
      <c r="E31" s="45" t="s">
        <v>270</v>
      </c>
      <c r="F31" s="45">
        <v>6</v>
      </c>
      <c r="G31" s="45">
        <v>7</v>
      </c>
      <c r="H31" s="45">
        <v>8</v>
      </c>
      <c r="I31" s="46">
        <v>9</v>
      </c>
      <c r="J31" s="46">
        <v>10</v>
      </c>
    </row>
    <row r="32" spans="1:10" ht="15">
      <c r="A32" s="174" t="s">
        <v>20</v>
      </c>
      <c r="B32" s="43" t="s">
        <v>117</v>
      </c>
      <c r="C32" s="27" t="s">
        <v>54</v>
      </c>
      <c r="D32" s="44"/>
      <c r="E32" s="44"/>
      <c r="F32" s="29">
        <f>SUM(F33:F33)</f>
        <v>170000</v>
      </c>
      <c r="G32" s="30">
        <f>SUM(G33:G33)</f>
        <v>185900</v>
      </c>
      <c r="H32" s="31">
        <f>SUM(H33)</f>
        <v>185829.12</v>
      </c>
      <c r="I32" s="25">
        <f t="shared" si="0"/>
        <v>99.96187197417966</v>
      </c>
      <c r="J32" s="25">
        <f t="shared" si="1"/>
        <v>109.35294117647058</v>
      </c>
    </row>
    <row r="33" spans="1:10" ht="14.25">
      <c r="A33" s="174"/>
      <c r="B33" s="40" t="s">
        <v>126</v>
      </c>
      <c r="C33" s="32"/>
      <c r="D33" s="33" t="s">
        <v>79</v>
      </c>
      <c r="E33" s="33" t="s">
        <v>99</v>
      </c>
      <c r="F33" s="34">
        <v>170000</v>
      </c>
      <c r="G33" s="35">
        <v>185900</v>
      </c>
      <c r="H33" s="36">
        <v>185829.12</v>
      </c>
      <c r="I33" s="37">
        <f t="shared" si="0"/>
        <v>99.96187197417966</v>
      </c>
      <c r="J33" s="37">
        <f t="shared" si="1"/>
        <v>109.35294117647058</v>
      </c>
    </row>
    <row r="34" spans="1:10" ht="15">
      <c r="A34" s="8"/>
      <c r="B34" s="47" t="s">
        <v>148</v>
      </c>
      <c r="C34" s="32"/>
      <c r="D34" s="33"/>
      <c r="E34" s="33"/>
      <c r="F34" s="48">
        <f aca="true" t="shared" si="2" ref="F34:H35">SUM(F35)</f>
        <v>0</v>
      </c>
      <c r="G34" s="48">
        <f t="shared" si="2"/>
        <v>10000</v>
      </c>
      <c r="H34" s="48">
        <f t="shared" si="2"/>
        <v>10000</v>
      </c>
      <c r="I34" s="25">
        <f t="shared" si="0"/>
        <v>100</v>
      </c>
      <c r="J34" s="25">
        <v>0</v>
      </c>
    </row>
    <row r="35" spans="1:10" ht="13.5" customHeight="1">
      <c r="A35" s="171" t="s">
        <v>22</v>
      </c>
      <c r="B35" s="43" t="s">
        <v>14</v>
      </c>
      <c r="C35" s="27" t="s">
        <v>63</v>
      </c>
      <c r="D35" s="39"/>
      <c r="E35" s="39"/>
      <c r="F35" s="29">
        <f t="shared" si="2"/>
        <v>0</v>
      </c>
      <c r="G35" s="29">
        <f t="shared" si="2"/>
        <v>10000</v>
      </c>
      <c r="H35" s="29">
        <f t="shared" si="2"/>
        <v>10000</v>
      </c>
      <c r="I35" s="25">
        <f t="shared" si="0"/>
        <v>100</v>
      </c>
      <c r="J35" s="25">
        <v>0</v>
      </c>
    </row>
    <row r="36" spans="1:10" ht="15" thickBot="1">
      <c r="A36" s="172"/>
      <c r="B36" s="128" t="s">
        <v>256</v>
      </c>
      <c r="C36" s="77"/>
      <c r="D36" s="78" t="s">
        <v>255</v>
      </c>
      <c r="E36" s="78" t="s">
        <v>266</v>
      </c>
      <c r="F36" s="79">
        <v>0</v>
      </c>
      <c r="G36" s="80">
        <v>10000</v>
      </c>
      <c r="H36" s="81">
        <v>10000</v>
      </c>
      <c r="I36" s="82">
        <f t="shared" si="0"/>
        <v>100</v>
      </c>
      <c r="J36" s="82">
        <v>0</v>
      </c>
    </row>
    <row r="37" spans="1:10" ht="30.75" thickBot="1">
      <c r="A37" s="122"/>
      <c r="B37" s="123" t="s">
        <v>282</v>
      </c>
      <c r="C37" s="124"/>
      <c r="D37" s="124"/>
      <c r="E37" s="124"/>
      <c r="F37" s="125">
        <f>SUM(F38+F46)</f>
        <v>4959000</v>
      </c>
      <c r="G37" s="125">
        <f>SUM(G38+G46)</f>
        <v>4084885</v>
      </c>
      <c r="H37" s="126">
        <f>SUM(H38+H46)</f>
        <v>4084405.52</v>
      </c>
      <c r="I37" s="126">
        <f t="shared" si="0"/>
        <v>99.9882620930577</v>
      </c>
      <c r="J37" s="127">
        <f t="shared" si="1"/>
        <v>82.37315991127244</v>
      </c>
    </row>
    <row r="38" spans="1:10" ht="13.5" customHeight="1">
      <c r="A38" s="129"/>
      <c r="B38" s="117" t="s">
        <v>147</v>
      </c>
      <c r="C38" s="130"/>
      <c r="D38" s="130"/>
      <c r="E38" s="131"/>
      <c r="F38" s="119">
        <f>SUM(F39+F41+F44)</f>
        <v>1809000</v>
      </c>
      <c r="G38" s="119">
        <f>SUM(G39+G41+G44)</f>
        <v>3683428</v>
      </c>
      <c r="H38" s="132">
        <f>SUM(H39+H41+H44)</f>
        <v>3682948.52</v>
      </c>
      <c r="I38" s="121">
        <f t="shared" si="0"/>
        <v>99.98698277799919</v>
      </c>
      <c r="J38" s="121">
        <f t="shared" si="1"/>
        <v>203.61680486456603</v>
      </c>
    </row>
    <row r="39" spans="1:10" ht="13.5" customHeight="1">
      <c r="A39" s="188" t="s">
        <v>187</v>
      </c>
      <c r="B39" s="52" t="s">
        <v>27</v>
      </c>
      <c r="C39" s="49" t="s">
        <v>67</v>
      </c>
      <c r="D39" s="53"/>
      <c r="E39" s="53"/>
      <c r="F39" s="54">
        <f>SUM(F40)</f>
        <v>0</v>
      </c>
      <c r="G39" s="54">
        <f>SUM(G40)</f>
        <v>1659174</v>
      </c>
      <c r="H39" s="31">
        <f>SUM(H40)</f>
        <v>1659173.03</v>
      </c>
      <c r="I39" s="25">
        <f t="shared" si="0"/>
        <v>99.99994153717452</v>
      </c>
      <c r="J39" s="25">
        <v>0</v>
      </c>
    </row>
    <row r="40" spans="1:10" ht="15.75" customHeight="1">
      <c r="A40" s="188"/>
      <c r="B40" s="16" t="s">
        <v>213</v>
      </c>
      <c r="C40" s="49"/>
      <c r="D40" s="55" t="s">
        <v>68</v>
      </c>
      <c r="E40" s="55" t="s">
        <v>100</v>
      </c>
      <c r="F40" s="162">
        <v>0</v>
      </c>
      <c r="G40" s="57">
        <v>1659174</v>
      </c>
      <c r="H40" s="36">
        <v>1659173.03</v>
      </c>
      <c r="I40" s="37">
        <f t="shared" si="0"/>
        <v>99.99994153717452</v>
      </c>
      <c r="J40" s="37">
        <v>0</v>
      </c>
    </row>
    <row r="41" spans="1:10" ht="15.75" customHeight="1">
      <c r="A41" s="185" t="s">
        <v>188</v>
      </c>
      <c r="B41" s="43" t="s">
        <v>21</v>
      </c>
      <c r="C41" s="49" t="s">
        <v>44</v>
      </c>
      <c r="D41" s="55"/>
      <c r="E41" s="55"/>
      <c r="F41" s="58">
        <f>SUM(F42+F43)</f>
        <v>0</v>
      </c>
      <c r="G41" s="58">
        <f>SUM(G42+G43)</f>
        <v>33750</v>
      </c>
      <c r="H41" s="59">
        <f>SUM(H42+H43)</f>
        <v>33271.490000000005</v>
      </c>
      <c r="I41" s="25">
        <f t="shared" si="0"/>
        <v>98.5821925925926</v>
      </c>
      <c r="J41" s="25">
        <v>0</v>
      </c>
    </row>
    <row r="42" spans="1:10" ht="15.75" customHeight="1">
      <c r="A42" s="186"/>
      <c r="B42" s="40" t="s">
        <v>42</v>
      </c>
      <c r="C42" s="49"/>
      <c r="D42" s="55" t="s">
        <v>45</v>
      </c>
      <c r="E42" s="55" t="s">
        <v>100</v>
      </c>
      <c r="F42" s="56">
        <v>0</v>
      </c>
      <c r="G42" s="57">
        <v>6000</v>
      </c>
      <c r="H42" s="36">
        <v>6000</v>
      </c>
      <c r="I42" s="37">
        <f t="shared" si="0"/>
        <v>100</v>
      </c>
      <c r="J42" s="37">
        <v>0</v>
      </c>
    </row>
    <row r="43" spans="1:10" ht="15.75" customHeight="1">
      <c r="A43" s="187"/>
      <c r="B43" s="40" t="s">
        <v>223</v>
      </c>
      <c r="C43" s="49"/>
      <c r="D43" s="55" t="s">
        <v>169</v>
      </c>
      <c r="E43" s="55" t="s">
        <v>100</v>
      </c>
      <c r="F43" s="56">
        <v>0</v>
      </c>
      <c r="G43" s="57">
        <v>27750</v>
      </c>
      <c r="H43" s="36">
        <v>27271.49</v>
      </c>
      <c r="I43" s="37">
        <f t="shared" si="0"/>
        <v>98.27563963963965</v>
      </c>
      <c r="J43" s="37">
        <v>0</v>
      </c>
    </row>
    <row r="44" spans="1:10" ht="15">
      <c r="A44" s="174" t="s">
        <v>189</v>
      </c>
      <c r="B44" s="38" t="s">
        <v>116</v>
      </c>
      <c r="C44" s="27" t="s">
        <v>95</v>
      </c>
      <c r="D44" s="28"/>
      <c r="E44" s="28"/>
      <c r="F44" s="29">
        <f>SUM(F45)</f>
        <v>1809000</v>
      </c>
      <c r="G44" s="30">
        <f>SUM(G45)</f>
        <v>1990504</v>
      </c>
      <c r="H44" s="31">
        <f>SUM(H45)</f>
        <v>1990504</v>
      </c>
      <c r="I44" s="25">
        <f t="shared" si="0"/>
        <v>100</v>
      </c>
      <c r="J44" s="25">
        <f t="shared" si="1"/>
        <v>110.0333886124931</v>
      </c>
    </row>
    <row r="45" spans="1:10" ht="14.25" customHeight="1">
      <c r="A45" s="174"/>
      <c r="B45" s="40" t="s">
        <v>24</v>
      </c>
      <c r="C45" s="32"/>
      <c r="D45" s="33" t="s">
        <v>97</v>
      </c>
      <c r="E45" s="33" t="s">
        <v>100</v>
      </c>
      <c r="F45" s="34">
        <v>1809000</v>
      </c>
      <c r="G45" s="35">
        <v>1990504</v>
      </c>
      <c r="H45" s="36">
        <v>1990504</v>
      </c>
      <c r="I45" s="37">
        <f t="shared" si="0"/>
        <v>100</v>
      </c>
      <c r="J45" s="37">
        <f t="shared" si="1"/>
        <v>110.0333886124931</v>
      </c>
    </row>
    <row r="46" spans="1:10" ht="14.25" customHeight="1">
      <c r="A46" s="17"/>
      <c r="B46" s="93" t="s">
        <v>148</v>
      </c>
      <c r="C46" s="32"/>
      <c r="D46" s="32"/>
      <c r="E46" s="32"/>
      <c r="F46" s="94">
        <f>SUM(F47+F49+F51+F53)</f>
        <v>3150000</v>
      </c>
      <c r="G46" s="94">
        <f>SUM(G47+G49+G51+G53)</f>
        <v>401457</v>
      </c>
      <c r="H46" s="24">
        <f>SUM(H47+H49+H51+H53)</f>
        <v>401457</v>
      </c>
      <c r="I46" s="25">
        <f t="shared" si="0"/>
        <v>100</v>
      </c>
      <c r="J46" s="25">
        <v>0</v>
      </c>
    </row>
    <row r="47" spans="1:17" ht="14.25" customHeight="1">
      <c r="A47" s="171" t="s">
        <v>190</v>
      </c>
      <c r="B47" s="163" t="s">
        <v>27</v>
      </c>
      <c r="C47" s="50" t="s">
        <v>67</v>
      </c>
      <c r="D47" s="164"/>
      <c r="E47" s="164"/>
      <c r="F47" s="165">
        <f>SUM(F48)</f>
        <v>3150000</v>
      </c>
      <c r="G47" s="165">
        <f>SUM(G48)</f>
        <v>0</v>
      </c>
      <c r="H47" s="166">
        <f>SUM(H48)</f>
        <v>0</v>
      </c>
      <c r="I47" s="167">
        <v>0</v>
      </c>
      <c r="J47" s="25">
        <f>SUM(G47/F47*100)</f>
        <v>0</v>
      </c>
      <c r="K47" s="161"/>
      <c r="L47" s="161"/>
      <c r="M47" s="161"/>
      <c r="N47" s="161"/>
      <c r="O47" s="161"/>
      <c r="P47" s="161"/>
      <c r="Q47" s="161"/>
    </row>
    <row r="48" spans="1:17" ht="14.25" customHeight="1">
      <c r="A48" s="173"/>
      <c r="B48" s="168" t="s">
        <v>213</v>
      </c>
      <c r="C48" s="50"/>
      <c r="D48" s="164" t="s">
        <v>68</v>
      </c>
      <c r="E48" s="164" t="s">
        <v>232</v>
      </c>
      <c r="F48" s="96">
        <v>3150000</v>
      </c>
      <c r="G48" s="96">
        <v>0</v>
      </c>
      <c r="H48" s="97">
        <v>0</v>
      </c>
      <c r="I48" s="169">
        <v>0</v>
      </c>
      <c r="J48" s="25">
        <f>SUM(G48/F48*100)</f>
        <v>0</v>
      </c>
      <c r="K48" s="161"/>
      <c r="L48" s="161"/>
      <c r="M48" s="161"/>
      <c r="N48" s="161"/>
      <c r="O48" s="161"/>
      <c r="P48" s="161"/>
      <c r="Q48" s="161"/>
    </row>
    <row r="49" spans="1:10" ht="14.25" customHeight="1">
      <c r="A49" s="171" t="s">
        <v>191</v>
      </c>
      <c r="B49" s="43" t="s">
        <v>21</v>
      </c>
      <c r="C49" s="27" t="s">
        <v>44</v>
      </c>
      <c r="D49" s="28"/>
      <c r="E49" s="28"/>
      <c r="F49" s="29">
        <f>SUM(F50)</f>
        <v>0</v>
      </c>
      <c r="G49" s="29">
        <f>SUM(G50)</f>
        <v>8457</v>
      </c>
      <c r="H49" s="60">
        <f>SUM(H50)</f>
        <v>8457</v>
      </c>
      <c r="I49" s="25">
        <f t="shared" si="0"/>
        <v>100</v>
      </c>
      <c r="J49" s="25">
        <v>0</v>
      </c>
    </row>
    <row r="50" spans="1:10" ht="14.25" customHeight="1">
      <c r="A50" s="173"/>
      <c r="B50" s="61" t="s">
        <v>223</v>
      </c>
      <c r="C50" s="32"/>
      <c r="D50" s="32" t="s">
        <v>169</v>
      </c>
      <c r="E50" s="32" t="s">
        <v>232</v>
      </c>
      <c r="F50" s="35">
        <v>0</v>
      </c>
      <c r="G50" s="35">
        <v>8457</v>
      </c>
      <c r="H50" s="36">
        <v>8457</v>
      </c>
      <c r="I50" s="37">
        <f t="shared" si="0"/>
        <v>100</v>
      </c>
      <c r="J50" s="37">
        <v>0</v>
      </c>
    </row>
    <row r="51" spans="1:10" ht="14.25" customHeight="1">
      <c r="A51" s="177" t="s">
        <v>192</v>
      </c>
      <c r="B51" s="62" t="s">
        <v>116</v>
      </c>
      <c r="C51" s="63" t="s">
        <v>95</v>
      </c>
      <c r="D51" s="63"/>
      <c r="E51" s="63"/>
      <c r="F51" s="64">
        <f>SUM(F52)</f>
        <v>0</v>
      </c>
      <c r="G51" s="30">
        <f>SUM(G52)</f>
        <v>60000</v>
      </c>
      <c r="H51" s="31">
        <f>SUM(H52)</f>
        <v>60000</v>
      </c>
      <c r="I51" s="25">
        <f t="shared" si="0"/>
        <v>100</v>
      </c>
      <c r="J51" s="25">
        <v>0</v>
      </c>
    </row>
    <row r="52" spans="1:10" ht="14.25" customHeight="1">
      <c r="A52" s="177"/>
      <c r="B52" s="65" t="s">
        <v>23</v>
      </c>
      <c r="C52" s="66"/>
      <c r="D52" s="66" t="s">
        <v>96</v>
      </c>
      <c r="E52" s="66" t="s">
        <v>232</v>
      </c>
      <c r="F52" s="67">
        <v>0</v>
      </c>
      <c r="G52" s="35">
        <v>60000</v>
      </c>
      <c r="H52" s="36">
        <v>60000</v>
      </c>
      <c r="I52" s="37">
        <f t="shared" si="0"/>
        <v>100</v>
      </c>
      <c r="J52" s="37">
        <v>0</v>
      </c>
    </row>
    <row r="53" spans="1:10" ht="14.25" customHeight="1">
      <c r="A53" s="177" t="s">
        <v>193</v>
      </c>
      <c r="B53" s="68" t="s">
        <v>135</v>
      </c>
      <c r="C53" s="39" t="s">
        <v>133</v>
      </c>
      <c r="D53" s="66"/>
      <c r="E53" s="66"/>
      <c r="F53" s="29">
        <f>SUM(F54)</f>
        <v>0</v>
      </c>
      <c r="G53" s="30">
        <f>SUM(G54)</f>
        <v>333000</v>
      </c>
      <c r="H53" s="31">
        <f>SUM(H54)</f>
        <v>333000</v>
      </c>
      <c r="I53" s="25">
        <f t="shared" si="0"/>
        <v>100</v>
      </c>
      <c r="J53" s="25">
        <v>0</v>
      </c>
    </row>
    <row r="54" spans="1:10" ht="14.25" customHeight="1" thickBot="1">
      <c r="A54" s="178"/>
      <c r="B54" s="128" t="s">
        <v>136</v>
      </c>
      <c r="C54" s="133"/>
      <c r="D54" s="133" t="s">
        <v>134</v>
      </c>
      <c r="E54" s="133" t="s">
        <v>232</v>
      </c>
      <c r="F54" s="134">
        <v>0</v>
      </c>
      <c r="G54" s="80">
        <v>333000</v>
      </c>
      <c r="H54" s="81">
        <v>333000</v>
      </c>
      <c r="I54" s="82">
        <f t="shared" si="0"/>
        <v>100</v>
      </c>
      <c r="J54" s="82">
        <v>0</v>
      </c>
    </row>
    <row r="55" spans="1:10" ht="15.75" thickBot="1">
      <c r="A55" s="122"/>
      <c r="B55" s="123" t="s">
        <v>81</v>
      </c>
      <c r="C55" s="124"/>
      <c r="D55" s="124"/>
      <c r="E55" s="124"/>
      <c r="F55" s="125">
        <f>SUM(F56+F152)</f>
        <v>17821508</v>
      </c>
      <c r="G55" s="125">
        <f>SUM(G56+G152)</f>
        <v>17935009</v>
      </c>
      <c r="H55" s="126">
        <f>SUM(H56+H152)</f>
        <v>16237396.55</v>
      </c>
      <c r="I55" s="126">
        <f t="shared" si="0"/>
        <v>90.5346440026877</v>
      </c>
      <c r="J55" s="127">
        <f t="shared" si="1"/>
        <v>100.63687652021368</v>
      </c>
    </row>
    <row r="56" spans="1:10" ht="15">
      <c r="A56" s="116"/>
      <c r="B56" s="117" t="s">
        <v>147</v>
      </c>
      <c r="C56" s="130"/>
      <c r="D56" s="130"/>
      <c r="E56" s="130"/>
      <c r="F56" s="119">
        <f>SUM(F57+F65+F73+F82+F89+F92+F115+F133+F135+F146+F148)</f>
        <v>16925508</v>
      </c>
      <c r="G56" s="119">
        <f>SUM(G57+G65+G73+G82+G89+G92+G115+G133+G135+G146+G148)</f>
        <v>17039009</v>
      </c>
      <c r="H56" s="132">
        <f>SUM(H57+H65+H73+H82+H89+H92+H115+H133+H135+H146+H148)</f>
        <v>16140495.180000002</v>
      </c>
      <c r="I56" s="121">
        <f t="shared" si="0"/>
        <v>94.72672489344892</v>
      </c>
      <c r="J56" s="121">
        <f t="shared" si="1"/>
        <v>100.67059139377086</v>
      </c>
    </row>
    <row r="57" spans="1:10" ht="15">
      <c r="A57" s="174" t="s">
        <v>194</v>
      </c>
      <c r="B57" s="43" t="s">
        <v>27</v>
      </c>
      <c r="C57" s="27" t="s">
        <v>67</v>
      </c>
      <c r="D57" s="27"/>
      <c r="E57" s="69"/>
      <c r="F57" s="30">
        <f>SUM(F58)</f>
        <v>479600</v>
      </c>
      <c r="G57" s="30">
        <f>SUM(G58)</f>
        <v>479600</v>
      </c>
      <c r="H57" s="31">
        <f>SUM(H58)</f>
        <v>675872.44</v>
      </c>
      <c r="I57" s="25">
        <f t="shared" si="0"/>
        <v>140.92419516263553</v>
      </c>
      <c r="J57" s="25">
        <f t="shared" si="1"/>
        <v>100</v>
      </c>
    </row>
    <row r="58" spans="1:10" ht="14.25">
      <c r="A58" s="174"/>
      <c r="B58" s="70" t="s">
        <v>186</v>
      </c>
      <c r="C58" s="32"/>
      <c r="D58" s="33" t="s">
        <v>68</v>
      </c>
      <c r="E58" s="44"/>
      <c r="F58" s="34">
        <f>SUM(F59:F63)</f>
        <v>479600</v>
      </c>
      <c r="G58" s="34">
        <f>SUM(G59:G63)</f>
        <v>479600</v>
      </c>
      <c r="H58" s="71">
        <f>SUM(H59:H63)</f>
        <v>675872.44</v>
      </c>
      <c r="I58" s="37">
        <f t="shared" si="0"/>
        <v>140.92419516263553</v>
      </c>
      <c r="J58" s="37">
        <f t="shared" si="1"/>
        <v>100</v>
      </c>
    </row>
    <row r="59" spans="1:10" ht="28.5">
      <c r="A59" s="174"/>
      <c r="B59" s="70" t="s">
        <v>228</v>
      </c>
      <c r="C59" s="32"/>
      <c r="D59" s="33"/>
      <c r="E59" s="32" t="s">
        <v>225</v>
      </c>
      <c r="F59" s="34">
        <v>0</v>
      </c>
      <c r="G59" s="35">
        <v>0</v>
      </c>
      <c r="H59" s="36">
        <v>11524.96</v>
      </c>
      <c r="I59" s="37">
        <v>0</v>
      </c>
      <c r="J59" s="37">
        <v>0</v>
      </c>
    </row>
    <row r="60" spans="1:10" ht="14.25">
      <c r="A60" s="174"/>
      <c r="B60" s="12" t="s">
        <v>30</v>
      </c>
      <c r="C60" s="32"/>
      <c r="D60" s="33"/>
      <c r="E60" s="32" t="s">
        <v>89</v>
      </c>
      <c r="F60" s="34">
        <v>0</v>
      </c>
      <c r="G60" s="35">
        <v>0</v>
      </c>
      <c r="H60" s="36">
        <v>80</v>
      </c>
      <c r="I60" s="37">
        <v>0</v>
      </c>
      <c r="J60" s="37">
        <v>0</v>
      </c>
    </row>
    <row r="61" spans="1:10" ht="14.25">
      <c r="A61" s="174"/>
      <c r="B61" s="12" t="s">
        <v>115</v>
      </c>
      <c r="C61" s="32"/>
      <c r="D61" s="44"/>
      <c r="E61" s="33" t="s">
        <v>90</v>
      </c>
      <c r="F61" s="34">
        <v>470000</v>
      </c>
      <c r="G61" s="35">
        <v>470000</v>
      </c>
      <c r="H61" s="36">
        <v>633500.07</v>
      </c>
      <c r="I61" s="37">
        <f t="shared" si="0"/>
        <v>134.78724893617022</v>
      </c>
      <c r="J61" s="37">
        <f t="shared" si="1"/>
        <v>100</v>
      </c>
    </row>
    <row r="62" spans="1:10" ht="15.75" customHeight="1">
      <c r="A62" s="174"/>
      <c r="B62" s="12" t="s">
        <v>162</v>
      </c>
      <c r="C62" s="32"/>
      <c r="D62" s="44"/>
      <c r="E62" s="33" t="s">
        <v>158</v>
      </c>
      <c r="F62" s="34">
        <v>0</v>
      </c>
      <c r="G62" s="35">
        <v>0</v>
      </c>
      <c r="H62" s="36">
        <v>2656.14</v>
      </c>
      <c r="I62" s="37">
        <v>0</v>
      </c>
      <c r="J62" s="37">
        <v>0</v>
      </c>
    </row>
    <row r="63" spans="1:10" ht="14.25">
      <c r="A63" s="174"/>
      <c r="B63" s="40" t="s">
        <v>34</v>
      </c>
      <c r="C63" s="32"/>
      <c r="D63" s="44"/>
      <c r="E63" s="33" t="s">
        <v>93</v>
      </c>
      <c r="F63" s="34">
        <v>9600</v>
      </c>
      <c r="G63" s="35">
        <v>9600</v>
      </c>
      <c r="H63" s="36">
        <v>28111.27</v>
      </c>
      <c r="I63" s="37">
        <f t="shared" si="0"/>
        <v>292.8257291666667</v>
      </c>
      <c r="J63" s="37">
        <f t="shared" si="1"/>
        <v>100</v>
      </c>
    </row>
    <row r="64" spans="1:10" ht="15">
      <c r="A64" s="18">
        <v>1</v>
      </c>
      <c r="B64" s="45" t="s">
        <v>267</v>
      </c>
      <c r="C64" s="45" t="s">
        <v>268</v>
      </c>
      <c r="D64" s="45" t="s">
        <v>269</v>
      </c>
      <c r="E64" s="45" t="s">
        <v>270</v>
      </c>
      <c r="F64" s="45">
        <v>6</v>
      </c>
      <c r="G64" s="45">
        <v>7</v>
      </c>
      <c r="H64" s="45">
        <v>8</v>
      </c>
      <c r="I64" s="46">
        <v>9</v>
      </c>
      <c r="J64" s="46">
        <v>10</v>
      </c>
    </row>
    <row r="65" spans="1:10" ht="15">
      <c r="A65" s="174" t="s">
        <v>195</v>
      </c>
      <c r="B65" s="38" t="s">
        <v>8</v>
      </c>
      <c r="C65" s="27" t="s">
        <v>71</v>
      </c>
      <c r="D65" s="44"/>
      <c r="E65" s="44"/>
      <c r="F65" s="29">
        <f>SUM(F66)</f>
        <v>169155</v>
      </c>
      <c r="G65" s="30">
        <f>SUM(G66)</f>
        <v>169155</v>
      </c>
      <c r="H65" s="31">
        <f>SUM(H66)</f>
        <v>173198.91</v>
      </c>
      <c r="I65" s="25">
        <f t="shared" si="0"/>
        <v>102.39065354260886</v>
      </c>
      <c r="J65" s="25">
        <f t="shared" si="1"/>
        <v>100</v>
      </c>
    </row>
    <row r="66" spans="1:10" ht="14.25">
      <c r="A66" s="174"/>
      <c r="B66" s="12" t="s">
        <v>9</v>
      </c>
      <c r="C66" s="32"/>
      <c r="D66" s="33" t="s">
        <v>72</v>
      </c>
      <c r="E66" s="44"/>
      <c r="F66" s="34">
        <f>SUM(F67:F72)</f>
        <v>169155</v>
      </c>
      <c r="G66" s="35">
        <f>SUM(G67:G72)</f>
        <v>169155</v>
      </c>
      <c r="H66" s="36">
        <f>SUM(H67:H72)</f>
        <v>173198.91</v>
      </c>
      <c r="I66" s="37">
        <f t="shared" si="0"/>
        <v>102.39065354260886</v>
      </c>
      <c r="J66" s="37">
        <f t="shared" si="1"/>
        <v>100</v>
      </c>
    </row>
    <row r="67" spans="1:10" ht="28.5">
      <c r="A67" s="174"/>
      <c r="B67" s="12" t="s">
        <v>160</v>
      </c>
      <c r="C67" s="32"/>
      <c r="D67" s="44"/>
      <c r="E67" s="33" t="s">
        <v>159</v>
      </c>
      <c r="F67" s="34">
        <v>0</v>
      </c>
      <c r="G67" s="35">
        <v>0</v>
      </c>
      <c r="H67" s="36">
        <v>950.18</v>
      </c>
      <c r="I67" s="37">
        <v>0</v>
      </c>
      <c r="J67" s="37">
        <v>0</v>
      </c>
    </row>
    <row r="68" spans="1:10" ht="14.25">
      <c r="A68" s="174"/>
      <c r="B68" s="12" t="s">
        <v>30</v>
      </c>
      <c r="C68" s="32"/>
      <c r="D68" s="44"/>
      <c r="E68" s="33" t="s">
        <v>89</v>
      </c>
      <c r="F68" s="34">
        <v>0</v>
      </c>
      <c r="G68" s="35">
        <v>0</v>
      </c>
      <c r="H68" s="36">
        <v>8.1</v>
      </c>
      <c r="I68" s="37">
        <v>0</v>
      </c>
      <c r="J68" s="37">
        <v>0</v>
      </c>
    </row>
    <row r="69" spans="1:10" ht="14.25">
      <c r="A69" s="174"/>
      <c r="B69" s="12" t="s">
        <v>115</v>
      </c>
      <c r="C69" s="32"/>
      <c r="D69" s="44"/>
      <c r="E69" s="33" t="s">
        <v>90</v>
      </c>
      <c r="F69" s="34">
        <v>166911</v>
      </c>
      <c r="G69" s="35">
        <v>166911</v>
      </c>
      <c r="H69" s="36">
        <v>159569.12</v>
      </c>
      <c r="I69" s="37">
        <f t="shared" si="0"/>
        <v>95.60132046419947</v>
      </c>
      <c r="J69" s="37">
        <f t="shared" si="1"/>
        <v>100</v>
      </c>
    </row>
    <row r="70" spans="1:10" ht="14.25">
      <c r="A70" s="174"/>
      <c r="B70" s="12" t="s">
        <v>35</v>
      </c>
      <c r="C70" s="32"/>
      <c r="D70" s="44"/>
      <c r="E70" s="33" t="s">
        <v>91</v>
      </c>
      <c r="F70" s="34">
        <v>0</v>
      </c>
      <c r="G70" s="35">
        <v>0</v>
      </c>
      <c r="H70" s="36">
        <v>2260.41</v>
      </c>
      <c r="I70" s="37">
        <v>0</v>
      </c>
      <c r="J70" s="37">
        <v>0</v>
      </c>
    </row>
    <row r="71" spans="1:10" ht="14.25">
      <c r="A71" s="174"/>
      <c r="B71" s="12" t="s">
        <v>151</v>
      </c>
      <c r="C71" s="32"/>
      <c r="D71" s="44"/>
      <c r="E71" s="33" t="s">
        <v>92</v>
      </c>
      <c r="F71" s="34">
        <v>0</v>
      </c>
      <c r="G71" s="35">
        <v>0</v>
      </c>
      <c r="H71" s="36">
        <v>2113.39</v>
      </c>
      <c r="I71" s="37">
        <v>0</v>
      </c>
      <c r="J71" s="37">
        <v>0</v>
      </c>
    </row>
    <row r="72" spans="1:10" ht="14.25">
      <c r="A72" s="174"/>
      <c r="B72" s="12" t="s">
        <v>34</v>
      </c>
      <c r="C72" s="32"/>
      <c r="D72" s="44"/>
      <c r="E72" s="33" t="s">
        <v>93</v>
      </c>
      <c r="F72" s="34">
        <v>2244</v>
      </c>
      <c r="G72" s="35">
        <v>2244</v>
      </c>
      <c r="H72" s="36">
        <v>8297.71</v>
      </c>
      <c r="I72" s="37">
        <f t="shared" si="0"/>
        <v>369.7731729055258</v>
      </c>
      <c r="J72" s="37">
        <f t="shared" si="1"/>
        <v>100</v>
      </c>
    </row>
    <row r="73" spans="1:10" ht="15">
      <c r="A73" s="171" t="s">
        <v>196</v>
      </c>
      <c r="B73" s="38" t="s">
        <v>28</v>
      </c>
      <c r="C73" s="27" t="s">
        <v>60</v>
      </c>
      <c r="D73" s="28"/>
      <c r="E73" s="28"/>
      <c r="F73" s="29">
        <f>SUM(F74+F81)</f>
        <v>2179550</v>
      </c>
      <c r="G73" s="30">
        <f>SUM(G74+G81)</f>
        <v>2179550</v>
      </c>
      <c r="H73" s="31">
        <f>SUM(H74+H81)</f>
        <v>1947627.0600000003</v>
      </c>
      <c r="I73" s="25">
        <f t="shared" si="0"/>
        <v>89.35913651900623</v>
      </c>
      <c r="J73" s="25">
        <f t="shared" si="1"/>
        <v>100</v>
      </c>
    </row>
    <row r="74" spans="1:10" ht="14.25">
      <c r="A74" s="172"/>
      <c r="B74" s="40" t="s">
        <v>29</v>
      </c>
      <c r="C74" s="32"/>
      <c r="D74" s="33" t="s">
        <v>69</v>
      </c>
      <c r="E74" s="44"/>
      <c r="F74" s="34">
        <f>SUM(F75+F76+F77+F78+F79+F80)</f>
        <v>2179550</v>
      </c>
      <c r="G74" s="35">
        <f>SUM(G75+G76+G77+G78+G79+G80)</f>
        <v>2179550</v>
      </c>
      <c r="H74" s="36">
        <f>SUM(H75+H76+H77+H78+H79+H80)</f>
        <v>1946392.1600000004</v>
      </c>
      <c r="I74" s="37">
        <f t="shared" si="0"/>
        <v>89.30247803445667</v>
      </c>
      <c r="J74" s="37">
        <f t="shared" si="1"/>
        <v>100</v>
      </c>
    </row>
    <row r="75" spans="1:10" ht="14.25">
      <c r="A75" s="172"/>
      <c r="B75" s="12" t="s">
        <v>120</v>
      </c>
      <c r="C75" s="32"/>
      <c r="D75" s="44"/>
      <c r="E75" s="33" t="s">
        <v>102</v>
      </c>
      <c r="F75" s="34">
        <v>1880600</v>
      </c>
      <c r="G75" s="35">
        <v>1880600</v>
      </c>
      <c r="H75" s="36">
        <v>1607187</v>
      </c>
      <c r="I75" s="37">
        <f t="shared" si="0"/>
        <v>85.46139529937254</v>
      </c>
      <c r="J75" s="37">
        <f t="shared" si="1"/>
        <v>100</v>
      </c>
    </row>
    <row r="76" spans="1:10" ht="14.25">
      <c r="A76" s="172"/>
      <c r="B76" s="12" t="s">
        <v>30</v>
      </c>
      <c r="C76" s="32"/>
      <c r="D76" s="44"/>
      <c r="E76" s="33" t="s">
        <v>89</v>
      </c>
      <c r="F76" s="34">
        <v>0</v>
      </c>
      <c r="G76" s="35">
        <v>0</v>
      </c>
      <c r="H76" s="36">
        <v>18390.11</v>
      </c>
      <c r="I76" s="37">
        <v>0</v>
      </c>
      <c r="J76" s="37">
        <v>0</v>
      </c>
    </row>
    <row r="77" spans="1:10" ht="14.25">
      <c r="A77" s="172"/>
      <c r="B77" s="12" t="s">
        <v>115</v>
      </c>
      <c r="C77" s="32"/>
      <c r="D77" s="44"/>
      <c r="E77" s="33" t="s">
        <v>90</v>
      </c>
      <c r="F77" s="34">
        <v>0</v>
      </c>
      <c r="G77" s="35">
        <v>0</v>
      </c>
      <c r="H77" s="36">
        <v>9183.11</v>
      </c>
      <c r="I77" s="37">
        <v>0</v>
      </c>
      <c r="J77" s="37">
        <v>0</v>
      </c>
    </row>
    <row r="78" spans="1:10" ht="14.25">
      <c r="A78" s="172"/>
      <c r="B78" s="12" t="s">
        <v>151</v>
      </c>
      <c r="C78" s="32"/>
      <c r="D78" s="44"/>
      <c r="E78" s="33" t="s">
        <v>92</v>
      </c>
      <c r="F78" s="34">
        <v>0</v>
      </c>
      <c r="G78" s="35">
        <v>0</v>
      </c>
      <c r="H78" s="36">
        <v>18266.62</v>
      </c>
      <c r="I78" s="37">
        <v>0</v>
      </c>
      <c r="J78" s="37">
        <v>0</v>
      </c>
    </row>
    <row r="79" spans="1:10" ht="14.25">
      <c r="A79" s="172"/>
      <c r="B79" s="40" t="s">
        <v>34</v>
      </c>
      <c r="C79" s="32"/>
      <c r="D79" s="44"/>
      <c r="E79" s="33" t="s">
        <v>93</v>
      </c>
      <c r="F79" s="34">
        <v>0</v>
      </c>
      <c r="G79" s="35">
        <v>0</v>
      </c>
      <c r="H79" s="36">
        <v>24520.33</v>
      </c>
      <c r="I79" s="37">
        <v>0</v>
      </c>
      <c r="J79" s="37">
        <v>0</v>
      </c>
    </row>
    <row r="80" spans="1:10" ht="28.5" customHeight="1">
      <c r="A80" s="172"/>
      <c r="B80" s="12" t="s">
        <v>127</v>
      </c>
      <c r="C80" s="32"/>
      <c r="D80" s="44"/>
      <c r="E80" s="33" t="s">
        <v>111</v>
      </c>
      <c r="F80" s="34">
        <v>298950</v>
      </c>
      <c r="G80" s="35">
        <v>298950</v>
      </c>
      <c r="H80" s="36">
        <v>268844.99</v>
      </c>
      <c r="I80" s="37">
        <f aca="true" t="shared" si="3" ref="I80:I142">SUM(H80/G80*100)</f>
        <v>89.92975079444723</v>
      </c>
      <c r="J80" s="37">
        <f aca="true" t="shared" si="4" ref="J80:J142">SUM(G80/F80*100)</f>
        <v>100</v>
      </c>
    </row>
    <row r="81" spans="1:10" ht="28.5">
      <c r="A81" s="173"/>
      <c r="B81" s="12" t="s">
        <v>165</v>
      </c>
      <c r="C81" s="32"/>
      <c r="D81" s="33" t="s">
        <v>163</v>
      </c>
      <c r="E81" s="33" t="s">
        <v>164</v>
      </c>
      <c r="F81" s="34">
        <v>0</v>
      </c>
      <c r="G81" s="35">
        <v>0</v>
      </c>
      <c r="H81" s="36">
        <v>1234.9</v>
      </c>
      <c r="I81" s="37">
        <v>0</v>
      </c>
      <c r="J81" s="37">
        <v>0</v>
      </c>
    </row>
    <row r="82" spans="1:10" ht="43.5" customHeight="1">
      <c r="A82" s="174" t="s">
        <v>244</v>
      </c>
      <c r="B82" s="43" t="s">
        <v>37</v>
      </c>
      <c r="C82" s="27" t="s">
        <v>36</v>
      </c>
      <c r="D82" s="28"/>
      <c r="E82" s="28"/>
      <c r="F82" s="29">
        <f>SUM(F83+F86)</f>
        <v>11578303</v>
      </c>
      <c r="G82" s="30">
        <f>SUM(G83+G86)</f>
        <v>11578303</v>
      </c>
      <c r="H82" s="31">
        <f>SUM(H83+H86)</f>
        <v>10526103.68</v>
      </c>
      <c r="I82" s="25">
        <f t="shared" si="3"/>
        <v>90.91231832506024</v>
      </c>
      <c r="J82" s="25">
        <f t="shared" si="4"/>
        <v>100</v>
      </c>
    </row>
    <row r="83" spans="1:10" ht="30.75" customHeight="1">
      <c r="A83" s="174"/>
      <c r="B83" s="70" t="s">
        <v>227</v>
      </c>
      <c r="C83" s="27"/>
      <c r="D83" s="33" t="s">
        <v>140</v>
      </c>
      <c r="E83" s="33"/>
      <c r="F83" s="34">
        <f>SUM(F84:F85)</f>
        <v>288400</v>
      </c>
      <c r="G83" s="35">
        <f>SUM(G84:G85)</f>
        <v>288400</v>
      </c>
      <c r="H83" s="36">
        <f>SUM(H84:H85)</f>
        <v>106259.25</v>
      </c>
      <c r="I83" s="37">
        <f t="shared" si="3"/>
        <v>36.84440013869625</v>
      </c>
      <c r="J83" s="37">
        <f t="shared" si="4"/>
        <v>100</v>
      </c>
    </row>
    <row r="84" spans="1:10" ht="18.75" customHeight="1">
      <c r="A84" s="174"/>
      <c r="B84" s="70" t="s">
        <v>226</v>
      </c>
      <c r="C84" s="27"/>
      <c r="D84" s="33"/>
      <c r="E84" s="33" t="s">
        <v>141</v>
      </c>
      <c r="F84" s="34">
        <v>288400</v>
      </c>
      <c r="G84" s="35">
        <v>288400</v>
      </c>
      <c r="H84" s="36">
        <v>97259.25</v>
      </c>
      <c r="I84" s="37">
        <f t="shared" si="3"/>
        <v>33.72373439667129</v>
      </c>
      <c r="J84" s="37">
        <f t="shared" si="4"/>
        <v>100</v>
      </c>
    </row>
    <row r="85" spans="1:10" ht="28.5" customHeight="1">
      <c r="A85" s="174"/>
      <c r="B85" s="70" t="s">
        <v>228</v>
      </c>
      <c r="C85" s="27"/>
      <c r="D85" s="33"/>
      <c r="E85" s="33" t="s">
        <v>225</v>
      </c>
      <c r="F85" s="34">
        <v>0</v>
      </c>
      <c r="G85" s="35">
        <v>0</v>
      </c>
      <c r="H85" s="36">
        <v>9000</v>
      </c>
      <c r="I85" s="37">
        <v>0</v>
      </c>
      <c r="J85" s="37">
        <v>0</v>
      </c>
    </row>
    <row r="86" spans="1:10" ht="28.5">
      <c r="A86" s="174"/>
      <c r="B86" s="12" t="s">
        <v>139</v>
      </c>
      <c r="C86" s="32"/>
      <c r="D86" s="33" t="s">
        <v>38</v>
      </c>
      <c r="E86" s="33"/>
      <c r="F86" s="34">
        <f>SUM(F87:F88)</f>
        <v>11289903</v>
      </c>
      <c r="G86" s="35">
        <f>SUM(G87:G88)</f>
        <v>11289903</v>
      </c>
      <c r="H86" s="36">
        <f>SUM(H87:H88)</f>
        <v>10419844.43</v>
      </c>
      <c r="I86" s="37">
        <f t="shared" si="3"/>
        <v>92.29348055514737</v>
      </c>
      <c r="J86" s="37">
        <f t="shared" si="4"/>
        <v>100</v>
      </c>
    </row>
    <row r="87" spans="1:10" ht="14.25">
      <c r="A87" s="174"/>
      <c r="B87" s="40" t="s">
        <v>119</v>
      </c>
      <c r="C87" s="32"/>
      <c r="D87" s="44"/>
      <c r="E87" s="33" t="s">
        <v>103</v>
      </c>
      <c r="F87" s="34">
        <v>11049903</v>
      </c>
      <c r="G87" s="35">
        <v>11049541</v>
      </c>
      <c r="H87" s="36">
        <v>10044060</v>
      </c>
      <c r="I87" s="37">
        <f t="shared" si="3"/>
        <v>90.90024644462608</v>
      </c>
      <c r="J87" s="37">
        <f t="shared" si="4"/>
        <v>99.99672395314239</v>
      </c>
    </row>
    <row r="88" spans="1:10" ht="14.25">
      <c r="A88" s="174"/>
      <c r="B88" s="40" t="s">
        <v>113</v>
      </c>
      <c r="C88" s="32"/>
      <c r="D88" s="44"/>
      <c r="E88" s="33" t="s">
        <v>112</v>
      </c>
      <c r="F88" s="34">
        <v>240000</v>
      </c>
      <c r="G88" s="57">
        <v>240362</v>
      </c>
      <c r="H88" s="36">
        <v>375784.43</v>
      </c>
      <c r="I88" s="37">
        <f t="shared" si="3"/>
        <v>156.34103144423827</v>
      </c>
      <c r="J88" s="37">
        <f t="shared" si="4"/>
        <v>100.15083333333332</v>
      </c>
    </row>
    <row r="89" spans="1:10" ht="15">
      <c r="A89" s="174" t="s">
        <v>245</v>
      </c>
      <c r="B89" s="38" t="s">
        <v>39</v>
      </c>
      <c r="C89" s="27" t="s">
        <v>40</v>
      </c>
      <c r="D89" s="28"/>
      <c r="E89" s="28"/>
      <c r="F89" s="29">
        <f>SUM(F90)</f>
        <v>250000</v>
      </c>
      <c r="G89" s="30">
        <f>SUM(G90)</f>
        <v>250000</v>
      </c>
      <c r="H89" s="31">
        <f>SUM(H90)</f>
        <v>340534.07</v>
      </c>
      <c r="I89" s="25">
        <f t="shared" si="3"/>
        <v>136.213628</v>
      </c>
      <c r="J89" s="25">
        <f t="shared" si="4"/>
        <v>100</v>
      </c>
    </row>
    <row r="90" spans="1:10" ht="14.25">
      <c r="A90" s="174"/>
      <c r="B90" s="40" t="s">
        <v>176</v>
      </c>
      <c r="C90" s="32"/>
      <c r="D90" s="33" t="s">
        <v>41</v>
      </c>
      <c r="E90" s="33" t="s">
        <v>92</v>
      </c>
      <c r="F90" s="34">
        <v>250000</v>
      </c>
      <c r="G90" s="35">
        <v>250000</v>
      </c>
      <c r="H90" s="36">
        <v>340534.07</v>
      </c>
      <c r="I90" s="37">
        <f t="shared" si="3"/>
        <v>136.213628</v>
      </c>
      <c r="J90" s="37">
        <f t="shared" si="4"/>
        <v>100</v>
      </c>
    </row>
    <row r="91" spans="1:10" ht="15">
      <c r="A91" s="18">
        <v>1</v>
      </c>
      <c r="B91" s="45" t="s">
        <v>267</v>
      </c>
      <c r="C91" s="45" t="s">
        <v>268</v>
      </c>
      <c r="D91" s="45" t="s">
        <v>269</v>
      </c>
      <c r="E91" s="45" t="s">
        <v>270</v>
      </c>
      <c r="F91" s="45">
        <v>6</v>
      </c>
      <c r="G91" s="45">
        <v>7</v>
      </c>
      <c r="H91" s="45">
        <v>8</v>
      </c>
      <c r="I91" s="46">
        <v>9</v>
      </c>
      <c r="J91" s="46">
        <v>10</v>
      </c>
    </row>
    <row r="92" spans="1:10" ht="15">
      <c r="A92" s="171" t="s">
        <v>197</v>
      </c>
      <c r="B92" s="43" t="s">
        <v>21</v>
      </c>
      <c r="C92" s="27" t="s">
        <v>44</v>
      </c>
      <c r="D92" s="28"/>
      <c r="E92" s="28"/>
      <c r="F92" s="29">
        <f>SUM(F93+F98+F103+F109+F111)</f>
        <v>346700</v>
      </c>
      <c r="G92" s="30">
        <f>SUM(G93+G98+G103+G109+G111)</f>
        <v>446757</v>
      </c>
      <c r="H92" s="31">
        <f>SUM(H93+H98+H103+H109+H111)</f>
        <v>430346.22000000003</v>
      </c>
      <c r="I92" s="25">
        <f t="shared" si="3"/>
        <v>96.32668766242051</v>
      </c>
      <c r="J92" s="25">
        <f t="shared" si="4"/>
        <v>128.85982117104123</v>
      </c>
    </row>
    <row r="93" spans="1:10" ht="14.25">
      <c r="A93" s="172"/>
      <c r="B93" s="40" t="s">
        <v>42</v>
      </c>
      <c r="C93" s="32"/>
      <c r="D93" s="33" t="s">
        <v>45</v>
      </c>
      <c r="E93" s="44"/>
      <c r="F93" s="34">
        <f>SUM(F94:F97)</f>
        <v>6300</v>
      </c>
      <c r="G93" s="35">
        <f>SUM(G94:G97)</f>
        <v>6300</v>
      </c>
      <c r="H93" s="36">
        <f>SUM(H94:H97)</f>
        <v>9907.04</v>
      </c>
      <c r="I93" s="37">
        <f t="shared" si="3"/>
        <v>157.25460317460318</v>
      </c>
      <c r="J93" s="37">
        <f t="shared" si="4"/>
        <v>100</v>
      </c>
    </row>
    <row r="94" spans="1:10" ht="14.25">
      <c r="A94" s="172"/>
      <c r="B94" s="12" t="s">
        <v>30</v>
      </c>
      <c r="C94" s="32"/>
      <c r="D94" s="44"/>
      <c r="E94" s="33" t="s">
        <v>89</v>
      </c>
      <c r="F94" s="34">
        <v>0</v>
      </c>
      <c r="G94" s="35">
        <v>0</v>
      </c>
      <c r="H94" s="36">
        <v>126</v>
      </c>
      <c r="I94" s="37">
        <v>0</v>
      </c>
      <c r="J94" s="37">
        <v>0</v>
      </c>
    </row>
    <row r="95" spans="1:10" ht="14.25">
      <c r="A95" s="172"/>
      <c r="B95" s="12" t="s">
        <v>43</v>
      </c>
      <c r="C95" s="32"/>
      <c r="D95" s="44"/>
      <c r="E95" s="33" t="s">
        <v>90</v>
      </c>
      <c r="F95" s="34">
        <v>6300</v>
      </c>
      <c r="G95" s="35">
        <v>6300</v>
      </c>
      <c r="H95" s="36">
        <v>9525.2</v>
      </c>
      <c r="I95" s="37">
        <f t="shared" si="3"/>
        <v>151.19365079365082</v>
      </c>
      <c r="J95" s="37">
        <f t="shared" si="4"/>
        <v>100</v>
      </c>
    </row>
    <row r="96" spans="1:10" ht="14.25">
      <c r="A96" s="172"/>
      <c r="B96" s="40" t="s">
        <v>151</v>
      </c>
      <c r="C96" s="32"/>
      <c r="D96" s="44"/>
      <c r="E96" s="33" t="s">
        <v>92</v>
      </c>
      <c r="F96" s="34">
        <v>0</v>
      </c>
      <c r="G96" s="35">
        <v>0</v>
      </c>
      <c r="H96" s="36">
        <v>3.84</v>
      </c>
      <c r="I96" s="37">
        <v>0</v>
      </c>
      <c r="J96" s="37">
        <v>0</v>
      </c>
    </row>
    <row r="97" spans="1:10" ht="14.25">
      <c r="A97" s="172"/>
      <c r="B97" s="40" t="s">
        <v>34</v>
      </c>
      <c r="C97" s="32"/>
      <c r="D97" s="44"/>
      <c r="E97" s="33" t="s">
        <v>93</v>
      </c>
      <c r="F97" s="34">
        <v>0</v>
      </c>
      <c r="G97" s="35">
        <v>0</v>
      </c>
      <c r="H97" s="36">
        <v>252</v>
      </c>
      <c r="I97" s="37">
        <v>0</v>
      </c>
      <c r="J97" s="37">
        <v>0</v>
      </c>
    </row>
    <row r="98" spans="1:10" ht="14.25">
      <c r="A98" s="172"/>
      <c r="B98" s="12" t="s">
        <v>46</v>
      </c>
      <c r="C98" s="32"/>
      <c r="D98" s="33" t="s">
        <v>47</v>
      </c>
      <c r="E98" s="33"/>
      <c r="F98" s="34">
        <f>SUM(F99:F102)</f>
        <v>106100</v>
      </c>
      <c r="G98" s="35">
        <f>SUM(G99:G102)</f>
        <v>106100</v>
      </c>
      <c r="H98" s="36">
        <f>SUM(H99:H102)</f>
        <v>103981.83000000002</v>
      </c>
      <c r="I98" s="37">
        <f t="shared" si="3"/>
        <v>98.00360980207353</v>
      </c>
      <c r="J98" s="37">
        <f t="shared" si="4"/>
        <v>100</v>
      </c>
    </row>
    <row r="99" spans="1:10" ht="14.25">
      <c r="A99" s="172"/>
      <c r="B99" s="12" t="s">
        <v>30</v>
      </c>
      <c r="C99" s="32"/>
      <c r="D99" s="44"/>
      <c r="E99" s="33" t="s">
        <v>89</v>
      </c>
      <c r="F99" s="34">
        <v>2100</v>
      </c>
      <c r="G99" s="35">
        <v>2100</v>
      </c>
      <c r="H99" s="36">
        <v>1661</v>
      </c>
      <c r="I99" s="37">
        <f t="shared" si="3"/>
        <v>79.0952380952381</v>
      </c>
      <c r="J99" s="37">
        <f t="shared" si="4"/>
        <v>100</v>
      </c>
    </row>
    <row r="100" spans="1:10" ht="16.5" customHeight="1">
      <c r="A100" s="172"/>
      <c r="B100" s="12" t="s">
        <v>115</v>
      </c>
      <c r="C100" s="32"/>
      <c r="D100" s="44"/>
      <c r="E100" s="33" t="s">
        <v>90</v>
      </c>
      <c r="F100" s="34">
        <v>63600</v>
      </c>
      <c r="G100" s="35">
        <v>63600</v>
      </c>
      <c r="H100" s="36">
        <v>58691.6</v>
      </c>
      <c r="I100" s="37">
        <f t="shared" si="3"/>
        <v>92.28238993710691</v>
      </c>
      <c r="J100" s="37">
        <f t="shared" si="4"/>
        <v>100</v>
      </c>
    </row>
    <row r="101" spans="1:10" ht="16.5" customHeight="1">
      <c r="A101" s="172"/>
      <c r="B101" s="12" t="s">
        <v>35</v>
      </c>
      <c r="C101" s="32"/>
      <c r="D101" s="44"/>
      <c r="E101" s="33" t="s">
        <v>91</v>
      </c>
      <c r="F101" s="34">
        <v>38400</v>
      </c>
      <c r="G101" s="35">
        <v>38400</v>
      </c>
      <c r="H101" s="36">
        <v>40394.16</v>
      </c>
      <c r="I101" s="37">
        <f t="shared" si="3"/>
        <v>105.193125</v>
      </c>
      <c r="J101" s="37">
        <f t="shared" si="4"/>
        <v>100</v>
      </c>
    </row>
    <row r="102" spans="1:10" ht="16.5" customHeight="1">
      <c r="A102" s="172"/>
      <c r="B102" s="40" t="s">
        <v>151</v>
      </c>
      <c r="C102" s="32"/>
      <c r="D102" s="44"/>
      <c r="E102" s="33" t="s">
        <v>92</v>
      </c>
      <c r="F102" s="34">
        <v>2000</v>
      </c>
      <c r="G102" s="35">
        <v>2000</v>
      </c>
      <c r="H102" s="36">
        <v>3235.07</v>
      </c>
      <c r="I102" s="37">
        <f t="shared" si="3"/>
        <v>161.75350000000003</v>
      </c>
      <c r="J102" s="37">
        <f t="shared" si="4"/>
        <v>100</v>
      </c>
    </row>
    <row r="103" spans="1:10" ht="14.25">
      <c r="A103" s="172"/>
      <c r="B103" s="12" t="s">
        <v>48</v>
      </c>
      <c r="C103" s="32"/>
      <c r="D103" s="33" t="s">
        <v>49</v>
      </c>
      <c r="E103" s="33"/>
      <c r="F103" s="34">
        <f>SUM(F104:F108)</f>
        <v>234300</v>
      </c>
      <c r="G103" s="35">
        <f>SUM(G104:G108)</f>
        <v>334357</v>
      </c>
      <c r="H103" s="36">
        <f>SUM(H104:H108)</f>
        <v>310917.57</v>
      </c>
      <c r="I103" s="37">
        <f t="shared" si="3"/>
        <v>92.98969963242881</v>
      </c>
      <c r="J103" s="37">
        <f t="shared" si="4"/>
        <v>142.70465215535637</v>
      </c>
    </row>
    <row r="104" spans="1:10" ht="14.25">
      <c r="A104" s="172"/>
      <c r="B104" s="12" t="s">
        <v>30</v>
      </c>
      <c r="C104" s="32"/>
      <c r="D104" s="33"/>
      <c r="E104" s="33" t="s">
        <v>89</v>
      </c>
      <c r="F104" s="34">
        <v>2400</v>
      </c>
      <c r="G104" s="35">
        <v>2550</v>
      </c>
      <c r="H104" s="36">
        <v>3964.07</v>
      </c>
      <c r="I104" s="37">
        <f t="shared" si="3"/>
        <v>155.4537254901961</v>
      </c>
      <c r="J104" s="37">
        <f t="shared" si="4"/>
        <v>106.25</v>
      </c>
    </row>
    <row r="105" spans="1:10" ht="14.25">
      <c r="A105" s="172"/>
      <c r="B105" s="40" t="s">
        <v>115</v>
      </c>
      <c r="C105" s="32"/>
      <c r="D105" s="33"/>
      <c r="E105" s="33" t="s">
        <v>90</v>
      </c>
      <c r="F105" s="34">
        <v>118800</v>
      </c>
      <c r="G105" s="35">
        <v>132599</v>
      </c>
      <c r="H105" s="36">
        <v>131491.44</v>
      </c>
      <c r="I105" s="37">
        <f t="shared" si="3"/>
        <v>99.16472974909313</v>
      </c>
      <c r="J105" s="37">
        <f t="shared" si="4"/>
        <v>111.61531986531988</v>
      </c>
    </row>
    <row r="106" spans="1:10" ht="14.25">
      <c r="A106" s="172"/>
      <c r="B106" s="40" t="s">
        <v>35</v>
      </c>
      <c r="C106" s="32"/>
      <c r="D106" s="33"/>
      <c r="E106" s="33" t="s">
        <v>91</v>
      </c>
      <c r="F106" s="34">
        <v>110000</v>
      </c>
      <c r="G106" s="35">
        <v>140000</v>
      </c>
      <c r="H106" s="36">
        <v>117600.19</v>
      </c>
      <c r="I106" s="37">
        <f t="shared" si="3"/>
        <v>84.00013571428572</v>
      </c>
      <c r="J106" s="37">
        <f t="shared" si="4"/>
        <v>127.27272727272727</v>
      </c>
    </row>
    <row r="107" spans="1:10" ht="14.25">
      <c r="A107" s="172"/>
      <c r="B107" s="40" t="s">
        <v>151</v>
      </c>
      <c r="C107" s="32"/>
      <c r="D107" s="44"/>
      <c r="E107" s="33" t="s">
        <v>92</v>
      </c>
      <c r="F107" s="34">
        <v>0</v>
      </c>
      <c r="G107" s="35">
        <v>0</v>
      </c>
      <c r="H107" s="36">
        <v>1393.57</v>
      </c>
      <c r="I107" s="37">
        <v>0</v>
      </c>
      <c r="J107" s="37">
        <v>0</v>
      </c>
    </row>
    <row r="108" spans="1:10" ht="14.25">
      <c r="A108" s="172"/>
      <c r="B108" s="40" t="s">
        <v>34</v>
      </c>
      <c r="C108" s="32"/>
      <c r="D108" s="44"/>
      <c r="E108" s="33" t="s">
        <v>93</v>
      </c>
      <c r="F108" s="34">
        <v>3100</v>
      </c>
      <c r="G108" s="35">
        <v>59208</v>
      </c>
      <c r="H108" s="36">
        <v>56468.3</v>
      </c>
      <c r="I108" s="37">
        <f t="shared" si="3"/>
        <v>95.37275368193488</v>
      </c>
      <c r="J108" s="37">
        <f t="shared" si="4"/>
        <v>1909.9354838709676</v>
      </c>
    </row>
    <row r="109" spans="1:10" ht="15" customHeight="1">
      <c r="A109" s="172"/>
      <c r="B109" s="72" t="s">
        <v>223</v>
      </c>
      <c r="C109" s="73"/>
      <c r="D109" s="42">
        <v>80195</v>
      </c>
      <c r="E109" s="42"/>
      <c r="F109" s="74">
        <f>SUM(F110)</f>
        <v>0</v>
      </c>
      <c r="G109" s="75">
        <f>SUM(G110)</f>
        <v>0</v>
      </c>
      <c r="H109" s="76">
        <f>SUM(H110)</f>
        <v>1.62</v>
      </c>
      <c r="I109" s="37">
        <v>0</v>
      </c>
      <c r="J109" s="37">
        <v>0</v>
      </c>
    </row>
    <row r="110" spans="1:10" ht="15" customHeight="1">
      <c r="A110" s="172"/>
      <c r="B110" s="40" t="s">
        <v>34</v>
      </c>
      <c r="C110" s="73"/>
      <c r="D110" s="42"/>
      <c r="E110" s="33" t="s">
        <v>93</v>
      </c>
      <c r="F110" s="74">
        <v>0</v>
      </c>
      <c r="G110" s="75">
        <v>0</v>
      </c>
      <c r="H110" s="76">
        <v>1.62</v>
      </c>
      <c r="I110" s="37">
        <v>0</v>
      </c>
      <c r="J110" s="37">
        <v>0</v>
      </c>
    </row>
    <row r="111" spans="1:10" ht="14.25">
      <c r="A111" s="172"/>
      <c r="B111" s="12" t="s">
        <v>243</v>
      </c>
      <c r="C111" s="32"/>
      <c r="D111" s="33" t="s">
        <v>171</v>
      </c>
      <c r="E111" s="42"/>
      <c r="F111" s="34">
        <f>SUM(F112:F114)</f>
        <v>0</v>
      </c>
      <c r="G111" s="35">
        <f>SUM(G112:G114)</f>
        <v>0</v>
      </c>
      <c r="H111" s="36">
        <f>SUM(H112:H114)</f>
        <v>5538.16</v>
      </c>
      <c r="I111" s="37">
        <v>0</v>
      </c>
      <c r="J111" s="37">
        <v>0</v>
      </c>
    </row>
    <row r="112" spans="1:10" ht="14.25">
      <c r="A112" s="172"/>
      <c r="B112" s="40" t="s">
        <v>240</v>
      </c>
      <c r="C112" s="32"/>
      <c r="D112" s="33"/>
      <c r="E112" s="33" t="s">
        <v>239</v>
      </c>
      <c r="F112" s="34">
        <v>0</v>
      </c>
      <c r="G112" s="35">
        <v>0</v>
      </c>
      <c r="H112" s="36">
        <v>68.89</v>
      </c>
      <c r="I112" s="37">
        <v>0</v>
      </c>
      <c r="J112" s="37">
        <v>0</v>
      </c>
    </row>
    <row r="113" spans="1:10" ht="14.25">
      <c r="A113" s="172"/>
      <c r="B113" s="40" t="s">
        <v>241</v>
      </c>
      <c r="C113" s="32"/>
      <c r="D113" s="33"/>
      <c r="E113" s="42">
        <v>2380</v>
      </c>
      <c r="F113" s="34">
        <v>0</v>
      </c>
      <c r="G113" s="35">
        <v>0</v>
      </c>
      <c r="H113" s="36">
        <v>2353.29</v>
      </c>
      <c r="I113" s="37">
        <v>0</v>
      </c>
      <c r="J113" s="37">
        <v>0</v>
      </c>
    </row>
    <row r="114" spans="1:10" ht="14.25">
      <c r="A114" s="173"/>
      <c r="B114" s="40" t="s">
        <v>242</v>
      </c>
      <c r="C114" s="32"/>
      <c r="D114" s="33"/>
      <c r="E114" s="42">
        <v>2910</v>
      </c>
      <c r="F114" s="34">
        <v>0</v>
      </c>
      <c r="G114" s="35">
        <v>0</v>
      </c>
      <c r="H114" s="36">
        <v>3115.98</v>
      </c>
      <c r="I114" s="37">
        <v>0</v>
      </c>
      <c r="J114" s="37">
        <v>0</v>
      </c>
    </row>
    <row r="115" spans="1:10" ht="15">
      <c r="A115" s="174" t="s">
        <v>198</v>
      </c>
      <c r="B115" s="43" t="s">
        <v>116</v>
      </c>
      <c r="C115" s="27" t="s">
        <v>95</v>
      </c>
      <c r="D115" s="28"/>
      <c r="E115" s="28"/>
      <c r="F115" s="29">
        <f>SUM(F116+F122+F129)</f>
        <v>1657500</v>
      </c>
      <c r="G115" s="30">
        <f>SUM(G116+G122+G129)</f>
        <v>1666972</v>
      </c>
      <c r="H115" s="31">
        <f>SUM(H116+H122+H129)</f>
        <v>1715898.03</v>
      </c>
      <c r="I115" s="25">
        <f t="shared" si="3"/>
        <v>102.93502410358421</v>
      </c>
      <c r="J115" s="25">
        <f t="shared" si="4"/>
        <v>100.57146304675717</v>
      </c>
    </row>
    <row r="116" spans="1:10" ht="14.25">
      <c r="A116" s="174"/>
      <c r="B116" s="40" t="s">
        <v>23</v>
      </c>
      <c r="C116" s="32"/>
      <c r="D116" s="33" t="s">
        <v>96</v>
      </c>
      <c r="E116" s="33"/>
      <c r="F116" s="34">
        <f>SUM(F117+F118+F119+F120+F121)</f>
        <v>25600</v>
      </c>
      <c r="G116" s="35">
        <f>SUM(G117+G118+G119+G120+G121)</f>
        <v>25600</v>
      </c>
      <c r="H116" s="36">
        <f>SUM(H117+H118+H119+H120+H121)</f>
        <v>19255.37</v>
      </c>
      <c r="I116" s="37">
        <f t="shared" si="3"/>
        <v>75.2162890625</v>
      </c>
      <c r="J116" s="37">
        <f t="shared" si="4"/>
        <v>100</v>
      </c>
    </row>
    <row r="117" spans="1:10" ht="28.5">
      <c r="A117" s="174"/>
      <c r="B117" s="12" t="s">
        <v>137</v>
      </c>
      <c r="C117" s="32"/>
      <c r="D117" s="33"/>
      <c r="E117" s="33" t="s">
        <v>124</v>
      </c>
      <c r="F117" s="34">
        <v>13500</v>
      </c>
      <c r="G117" s="35">
        <v>13500</v>
      </c>
      <c r="H117" s="36">
        <v>6620.79</v>
      </c>
      <c r="I117" s="37">
        <f t="shared" si="3"/>
        <v>49.04288888888889</v>
      </c>
      <c r="J117" s="37">
        <f t="shared" si="4"/>
        <v>100</v>
      </c>
    </row>
    <row r="118" spans="1:10" ht="14.25">
      <c r="A118" s="174"/>
      <c r="B118" s="12" t="s">
        <v>30</v>
      </c>
      <c r="C118" s="32"/>
      <c r="D118" s="33"/>
      <c r="E118" s="33" t="s">
        <v>89</v>
      </c>
      <c r="F118" s="34">
        <v>4000</v>
      </c>
      <c r="G118" s="35">
        <v>4000</v>
      </c>
      <c r="H118" s="36">
        <v>3333.95</v>
      </c>
      <c r="I118" s="37">
        <f t="shared" si="3"/>
        <v>83.34875</v>
      </c>
      <c r="J118" s="37">
        <f t="shared" si="4"/>
        <v>100</v>
      </c>
    </row>
    <row r="119" spans="1:10" ht="14.25">
      <c r="A119" s="174"/>
      <c r="B119" s="12" t="s">
        <v>55</v>
      </c>
      <c r="C119" s="32"/>
      <c r="D119" s="33"/>
      <c r="E119" s="33" t="s">
        <v>91</v>
      </c>
      <c r="F119" s="34">
        <v>7000</v>
      </c>
      <c r="G119" s="35">
        <v>7000</v>
      </c>
      <c r="H119" s="36">
        <v>7607.01</v>
      </c>
      <c r="I119" s="37">
        <f t="shared" si="3"/>
        <v>108.67157142857143</v>
      </c>
      <c r="J119" s="37">
        <f t="shared" si="4"/>
        <v>100</v>
      </c>
    </row>
    <row r="120" spans="1:10" ht="14.25">
      <c r="A120" s="174"/>
      <c r="B120" s="40" t="s">
        <v>151</v>
      </c>
      <c r="C120" s="32"/>
      <c r="D120" s="33"/>
      <c r="E120" s="33" t="s">
        <v>92</v>
      </c>
      <c r="F120" s="34">
        <v>1000</v>
      </c>
      <c r="G120" s="35">
        <v>1000</v>
      </c>
      <c r="H120" s="36">
        <v>1023.3</v>
      </c>
      <c r="I120" s="37">
        <f t="shared" si="3"/>
        <v>102.32999999999998</v>
      </c>
      <c r="J120" s="37">
        <f t="shared" si="4"/>
        <v>100</v>
      </c>
    </row>
    <row r="121" spans="1:10" ht="14.25">
      <c r="A121" s="174"/>
      <c r="B121" s="40" t="s">
        <v>34</v>
      </c>
      <c r="C121" s="32"/>
      <c r="D121" s="33"/>
      <c r="E121" s="33" t="s">
        <v>93</v>
      </c>
      <c r="F121" s="34">
        <v>100</v>
      </c>
      <c r="G121" s="35">
        <v>100</v>
      </c>
      <c r="H121" s="36">
        <v>670.32</v>
      </c>
      <c r="I121" s="37">
        <f t="shared" si="3"/>
        <v>670.32</v>
      </c>
      <c r="J121" s="37">
        <f t="shared" si="4"/>
        <v>100</v>
      </c>
    </row>
    <row r="122" spans="1:10" ht="14.25">
      <c r="A122" s="174"/>
      <c r="B122" s="12" t="s">
        <v>24</v>
      </c>
      <c r="C122" s="32"/>
      <c r="D122" s="33" t="s">
        <v>97</v>
      </c>
      <c r="E122" s="33"/>
      <c r="F122" s="34">
        <f>SUM(F123:F127)</f>
        <v>1630200</v>
      </c>
      <c r="G122" s="35">
        <f>SUM(G123:G127)</f>
        <v>1639672</v>
      </c>
      <c r="H122" s="36">
        <f>SUM(H123:H127)</f>
        <v>1679261.5999999999</v>
      </c>
      <c r="I122" s="37">
        <f t="shared" si="3"/>
        <v>102.4144828965793</v>
      </c>
      <c r="J122" s="37">
        <f t="shared" si="4"/>
        <v>100.58103300208563</v>
      </c>
    </row>
    <row r="123" spans="1:16" ht="14.25">
      <c r="A123" s="174"/>
      <c r="B123" s="40" t="s">
        <v>115</v>
      </c>
      <c r="C123" s="32"/>
      <c r="D123" s="44"/>
      <c r="E123" s="33" t="s">
        <v>90</v>
      </c>
      <c r="F123" s="34">
        <v>0</v>
      </c>
      <c r="G123" s="35">
        <v>0</v>
      </c>
      <c r="H123" s="36">
        <v>1205.76</v>
      </c>
      <c r="I123" s="37">
        <v>0</v>
      </c>
      <c r="J123" s="37">
        <v>0</v>
      </c>
      <c r="K123" s="13"/>
      <c r="L123" s="13"/>
      <c r="M123" s="13"/>
      <c r="N123" s="13"/>
      <c r="O123" s="13"/>
      <c r="P123" s="13"/>
    </row>
    <row r="124" spans="1:10" ht="14.25">
      <c r="A124" s="174"/>
      <c r="B124" s="12" t="s">
        <v>55</v>
      </c>
      <c r="C124" s="32"/>
      <c r="D124" s="44"/>
      <c r="E124" s="33" t="s">
        <v>91</v>
      </c>
      <c r="F124" s="34">
        <v>1626200</v>
      </c>
      <c r="G124" s="35">
        <v>1626200</v>
      </c>
      <c r="H124" s="36">
        <v>1658381.18</v>
      </c>
      <c r="I124" s="37">
        <f t="shared" si="3"/>
        <v>101.97891895215841</v>
      </c>
      <c r="J124" s="37">
        <f t="shared" si="4"/>
        <v>100</v>
      </c>
    </row>
    <row r="125" spans="1:10" ht="14.25">
      <c r="A125" s="174"/>
      <c r="B125" s="40" t="s">
        <v>121</v>
      </c>
      <c r="C125" s="32"/>
      <c r="D125" s="44"/>
      <c r="E125" s="33" t="s">
        <v>94</v>
      </c>
      <c r="F125" s="34">
        <v>1000</v>
      </c>
      <c r="G125" s="35">
        <v>1000</v>
      </c>
      <c r="H125" s="36">
        <v>2856.72</v>
      </c>
      <c r="I125" s="37">
        <f t="shared" si="3"/>
        <v>285.67199999999997</v>
      </c>
      <c r="J125" s="37">
        <f t="shared" si="4"/>
        <v>100</v>
      </c>
    </row>
    <row r="126" spans="1:10" ht="14.25">
      <c r="A126" s="174"/>
      <c r="B126" s="40" t="s">
        <v>151</v>
      </c>
      <c r="C126" s="32"/>
      <c r="D126" s="44"/>
      <c r="E126" s="33" t="s">
        <v>92</v>
      </c>
      <c r="F126" s="34">
        <v>0</v>
      </c>
      <c r="G126" s="35">
        <v>0</v>
      </c>
      <c r="H126" s="36">
        <v>253.05</v>
      </c>
      <c r="I126" s="37">
        <v>0</v>
      </c>
      <c r="J126" s="37">
        <v>0</v>
      </c>
    </row>
    <row r="127" spans="1:10" ht="14.25">
      <c r="A127" s="174"/>
      <c r="B127" s="40" t="s">
        <v>34</v>
      </c>
      <c r="C127" s="32"/>
      <c r="D127" s="44"/>
      <c r="E127" s="33" t="s">
        <v>93</v>
      </c>
      <c r="F127" s="34">
        <v>3000</v>
      </c>
      <c r="G127" s="35">
        <v>12472</v>
      </c>
      <c r="H127" s="36">
        <v>16564.89</v>
      </c>
      <c r="I127" s="37">
        <f t="shared" si="3"/>
        <v>132.8166292495189</v>
      </c>
      <c r="J127" s="37">
        <f t="shared" si="4"/>
        <v>415.73333333333335</v>
      </c>
    </row>
    <row r="128" spans="1:10" ht="15">
      <c r="A128" s="18">
        <v>1</v>
      </c>
      <c r="B128" s="45" t="s">
        <v>267</v>
      </c>
      <c r="C128" s="45" t="s">
        <v>268</v>
      </c>
      <c r="D128" s="45" t="s">
        <v>269</v>
      </c>
      <c r="E128" s="45" t="s">
        <v>270</v>
      </c>
      <c r="F128" s="45">
        <v>6</v>
      </c>
      <c r="G128" s="45">
        <v>7</v>
      </c>
      <c r="H128" s="45">
        <v>8</v>
      </c>
      <c r="I128" s="46">
        <v>9</v>
      </c>
      <c r="J128" s="46">
        <v>10</v>
      </c>
    </row>
    <row r="129" spans="1:10" ht="14.25">
      <c r="A129" s="171"/>
      <c r="B129" s="83" t="s">
        <v>178</v>
      </c>
      <c r="C129" s="84"/>
      <c r="D129" s="85" t="s">
        <v>98</v>
      </c>
      <c r="E129" s="85"/>
      <c r="F129" s="86">
        <f>SUM(F130:F132)</f>
        <v>1700</v>
      </c>
      <c r="G129" s="86">
        <f>SUM(G130:G132)</f>
        <v>1700</v>
      </c>
      <c r="H129" s="87">
        <f>SUM(H130:H132)</f>
        <v>17381.06</v>
      </c>
      <c r="I129" s="88">
        <f t="shared" si="3"/>
        <v>1022.4152941176472</v>
      </c>
      <c r="J129" s="88">
        <f t="shared" si="4"/>
        <v>100</v>
      </c>
    </row>
    <row r="130" spans="1:10" ht="14.25">
      <c r="A130" s="172"/>
      <c r="B130" s="12" t="s">
        <v>30</v>
      </c>
      <c r="C130" s="32"/>
      <c r="D130" s="33"/>
      <c r="E130" s="33" t="s">
        <v>89</v>
      </c>
      <c r="F130" s="34">
        <v>1700</v>
      </c>
      <c r="G130" s="35">
        <v>1700</v>
      </c>
      <c r="H130" s="36">
        <v>6319.72</v>
      </c>
      <c r="I130" s="37">
        <f t="shared" si="3"/>
        <v>371.74823529411765</v>
      </c>
      <c r="J130" s="37">
        <f t="shared" si="4"/>
        <v>100</v>
      </c>
    </row>
    <row r="131" spans="1:10" ht="14.25">
      <c r="A131" s="172"/>
      <c r="B131" s="40" t="s">
        <v>34</v>
      </c>
      <c r="C131" s="32"/>
      <c r="D131" s="33"/>
      <c r="E131" s="33" t="s">
        <v>93</v>
      </c>
      <c r="F131" s="34">
        <v>0</v>
      </c>
      <c r="G131" s="35">
        <v>0</v>
      </c>
      <c r="H131" s="36">
        <v>10948.1</v>
      </c>
      <c r="I131" s="37">
        <v>0</v>
      </c>
      <c r="J131" s="37">
        <v>0</v>
      </c>
    </row>
    <row r="132" spans="1:10" ht="14.25">
      <c r="A132" s="173"/>
      <c r="B132" s="40" t="s">
        <v>242</v>
      </c>
      <c r="C132" s="32"/>
      <c r="D132" s="33"/>
      <c r="E132" s="33" t="s">
        <v>261</v>
      </c>
      <c r="F132" s="34">
        <v>0</v>
      </c>
      <c r="G132" s="35">
        <v>0</v>
      </c>
      <c r="H132" s="36">
        <v>113.24</v>
      </c>
      <c r="I132" s="37">
        <v>0</v>
      </c>
      <c r="J132" s="37">
        <v>0</v>
      </c>
    </row>
    <row r="133" spans="1:10" s="2" customFormat="1" ht="30">
      <c r="A133" s="174" t="s">
        <v>199</v>
      </c>
      <c r="B133" s="43" t="s">
        <v>179</v>
      </c>
      <c r="C133" s="27" t="s">
        <v>54</v>
      </c>
      <c r="D133" s="44"/>
      <c r="E133" s="44"/>
      <c r="F133" s="29">
        <f>SUM(F134)</f>
        <v>60000</v>
      </c>
      <c r="G133" s="30">
        <f>SUM(G134)</f>
        <v>63972</v>
      </c>
      <c r="H133" s="31">
        <f>SUM(H134)</f>
        <v>54994</v>
      </c>
      <c r="I133" s="25">
        <f t="shared" si="3"/>
        <v>85.96573500906646</v>
      </c>
      <c r="J133" s="25">
        <f t="shared" si="4"/>
        <v>106.62</v>
      </c>
    </row>
    <row r="134" spans="1:10" ht="14.25" customHeight="1">
      <c r="A134" s="174"/>
      <c r="B134" s="12" t="s">
        <v>177</v>
      </c>
      <c r="C134" s="32"/>
      <c r="D134" s="33" t="s">
        <v>56</v>
      </c>
      <c r="E134" s="33" t="s">
        <v>93</v>
      </c>
      <c r="F134" s="34">
        <v>60000</v>
      </c>
      <c r="G134" s="35">
        <v>63972</v>
      </c>
      <c r="H134" s="36">
        <v>54994</v>
      </c>
      <c r="I134" s="37">
        <f t="shared" si="3"/>
        <v>85.96573500906646</v>
      </c>
      <c r="J134" s="37">
        <f t="shared" si="4"/>
        <v>106.62</v>
      </c>
    </row>
    <row r="135" spans="1:10" ht="15" customHeight="1">
      <c r="A135" s="174" t="s">
        <v>200</v>
      </c>
      <c r="B135" s="43" t="s">
        <v>26</v>
      </c>
      <c r="C135" s="27" t="s">
        <v>80</v>
      </c>
      <c r="D135" s="28"/>
      <c r="E135" s="28"/>
      <c r="F135" s="29">
        <f>SUM(F136+F141+F145)</f>
        <v>198200</v>
      </c>
      <c r="G135" s="30">
        <f>SUM(G136+G141+G145)</f>
        <v>198200</v>
      </c>
      <c r="H135" s="31">
        <f>SUM(H136+H141+H145)</f>
        <v>265079.72</v>
      </c>
      <c r="I135" s="25">
        <f t="shared" si="3"/>
        <v>133.74355196770938</v>
      </c>
      <c r="J135" s="25">
        <f t="shared" si="4"/>
        <v>100</v>
      </c>
    </row>
    <row r="136" spans="1:10" ht="14.25" customHeight="1">
      <c r="A136" s="174"/>
      <c r="B136" s="40" t="s">
        <v>51</v>
      </c>
      <c r="C136" s="32"/>
      <c r="D136" s="33" t="s">
        <v>82</v>
      </c>
      <c r="E136" s="33"/>
      <c r="F136" s="34">
        <f>SUM(F137:F140)</f>
        <v>130200</v>
      </c>
      <c r="G136" s="35">
        <f>SUM(G137:G140)</f>
        <v>130200</v>
      </c>
      <c r="H136" s="36">
        <f>SUM(H137:H140)</f>
        <v>163592.8</v>
      </c>
      <c r="I136" s="37">
        <f t="shared" si="3"/>
        <v>125.64731182795698</v>
      </c>
      <c r="J136" s="37">
        <f t="shared" si="4"/>
        <v>100</v>
      </c>
    </row>
    <row r="137" spans="1:10" ht="14.25" customHeight="1">
      <c r="A137" s="174"/>
      <c r="B137" s="12" t="s">
        <v>30</v>
      </c>
      <c r="C137" s="32"/>
      <c r="D137" s="44"/>
      <c r="E137" s="33" t="s">
        <v>89</v>
      </c>
      <c r="F137" s="34">
        <v>200</v>
      </c>
      <c r="G137" s="35">
        <v>200</v>
      </c>
      <c r="H137" s="36">
        <v>395.8</v>
      </c>
      <c r="I137" s="37">
        <f t="shared" si="3"/>
        <v>197.9</v>
      </c>
      <c r="J137" s="37">
        <f t="shared" si="4"/>
        <v>100</v>
      </c>
    </row>
    <row r="138" spans="1:10" ht="14.25" customHeight="1">
      <c r="A138" s="174"/>
      <c r="B138" s="12" t="s">
        <v>115</v>
      </c>
      <c r="C138" s="32"/>
      <c r="D138" s="44"/>
      <c r="E138" s="33" t="s">
        <v>90</v>
      </c>
      <c r="F138" s="34">
        <v>20000</v>
      </c>
      <c r="G138" s="35">
        <v>20000</v>
      </c>
      <c r="H138" s="36">
        <v>24873.63</v>
      </c>
      <c r="I138" s="37">
        <f t="shared" si="3"/>
        <v>124.36815000000001</v>
      </c>
      <c r="J138" s="37">
        <f t="shared" si="4"/>
        <v>100</v>
      </c>
    </row>
    <row r="139" spans="1:10" ht="14.25">
      <c r="A139" s="174"/>
      <c r="B139" s="12" t="s">
        <v>35</v>
      </c>
      <c r="C139" s="32"/>
      <c r="D139" s="44"/>
      <c r="E139" s="33" t="s">
        <v>91</v>
      </c>
      <c r="F139" s="34">
        <v>110000</v>
      </c>
      <c r="G139" s="35">
        <v>110000</v>
      </c>
      <c r="H139" s="36">
        <v>136897.6</v>
      </c>
      <c r="I139" s="37">
        <f t="shared" si="3"/>
        <v>124.45236363636366</v>
      </c>
      <c r="J139" s="37">
        <f t="shared" si="4"/>
        <v>100</v>
      </c>
    </row>
    <row r="140" spans="1:10" ht="14.25">
      <c r="A140" s="174"/>
      <c r="B140" s="40" t="s">
        <v>151</v>
      </c>
      <c r="C140" s="32"/>
      <c r="D140" s="44"/>
      <c r="E140" s="33" t="s">
        <v>92</v>
      </c>
      <c r="F140" s="34">
        <v>0</v>
      </c>
      <c r="G140" s="35">
        <v>0</v>
      </c>
      <c r="H140" s="36">
        <v>1425.77</v>
      </c>
      <c r="I140" s="37">
        <v>0</v>
      </c>
      <c r="J140" s="37">
        <v>0</v>
      </c>
    </row>
    <row r="141" spans="1:10" ht="15" customHeight="1">
      <c r="A141" s="174"/>
      <c r="B141" s="12" t="s">
        <v>125</v>
      </c>
      <c r="C141" s="32"/>
      <c r="D141" s="33" t="s">
        <v>52</v>
      </c>
      <c r="E141" s="33"/>
      <c r="F141" s="34">
        <f>SUM(F142:F144)</f>
        <v>18000</v>
      </c>
      <c r="G141" s="35">
        <f>SUM(G142:G144)</f>
        <v>18000</v>
      </c>
      <c r="H141" s="36">
        <f>SUM(H142:H144)</f>
        <v>17349.19</v>
      </c>
      <c r="I141" s="37">
        <f t="shared" si="3"/>
        <v>96.38438888888888</v>
      </c>
      <c r="J141" s="37">
        <f t="shared" si="4"/>
        <v>100</v>
      </c>
    </row>
    <row r="142" spans="1:10" ht="15.75" customHeight="1">
      <c r="A142" s="174"/>
      <c r="B142" s="12" t="s">
        <v>115</v>
      </c>
      <c r="C142" s="32"/>
      <c r="D142" s="44"/>
      <c r="E142" s="33" t="s">
        <v>90</v>
      </c>
      <c r="F142" s="34">
        <v>6000</v>
      </c>
      <c r="G142" s="35">
        <v>6000</v>
      </c>
      <c r="H142" s="36">
        <v>5950.8</v>
      </c>
      <c r="I142" s="37">
        <f t="shared" si="3"/>
        <v>99.18</v>
      </c>
      <c r="J142" s="37">
        <f t="shared" si="4"/>
        <v>100</v>
      </c>
    </row>
    <row r="143" spans="1:10" ht="15.75" customHeight="1">
      <c r="A143" s="174"/>
      <c r="B143" s="12" t="s">
        <v>35</v>
      </c>
      <c r="C143" s="32"/>
      <c r="D143" s="44"/>
      <c r="E143" s="33" t="s">
        <v>91</v>
      </c>
      <c r="F143" s="34">
        <v>12000</v>
      </c>
      <c r="G143" s="35">
        <v>12000</v>
      </c>
      <c r="H143" s="36">
        <v>10898.39</v>
      </c>
      <c r="I143" s="37">
        <f aca="true" t="shared" si="5" ref="I143:I207">SUM(H143/G143*100)</f>
        <v>90.81991666666667</v>
      </c>
      <c r="J143" s="37">
        <f aca="true" t="shared" si="6" ref="J143:J199">SUM(G143/F143*100)</f>
        <v>100</v>
      </c>
    </row>
    <row r="144" spans="1:10" ht="15.75" customHeight="1">
      <c r="A144" s="174"/>
      <c r="B144" s="40" t="s">
        <v>34</v>
      </c>
      <c r="C144" s="32"/>
      <c r="D144" s="44"/>
      <c r="E144" s="33" t="s">
        <v>93</v>
      </c>
      <c r="F144" s="34">
        <v>0</v>
      </c>
      <c r="G144" s="35">
        <v>0</v>
      </c>
      <c r="H144" s="36">
        <v>500</v>
      </c>
      <c r="I144" s="37">
        <v>0</v>
      </c>
      <c r="J144" s="37">
        <v>0</v>
      </c>
    </row>
    <row r="145" spans="1:10" ht="28.5">
      <c r="A145" s="174"/>
      <c r="B145" s="12" t="s">
        <v>185</v>
      </c>
      <c r="C145" s="32"/>
      <c r="D145" s="33" t="s">
        <v>53</v>
      </c>
      <c r="E145" s="33" t="s">
        <v>90</v>
      </c>
      <c r="F145" s="34">
        <v>50000</v>
      </c>
      <c r="G145" s="35">
        <v>50000</v>
      </c>
      <c r="H145" s="36">
        <v>84137.73</v>
      </c>
      <c r="I145" s="37">
        <f t="shared" si="5"/>
        <v>168.27546</v>
      </c>
      <c r="J145" s="37">
        <f t="shared" si="6"/>
        <v>100</v>
      </c>
    </row>
    <row r="146" spans="1:10" ht="15">
      <c r="A146" s="175" t="s">
        <v>201</v>
      </c>
      <c r="B146" s="89" t="s">
        <v>264</v>
      </c>
      <c r="C146" s="14">
        <v>921</v>
      </c>
      <c r="D146" s="90"/>
      <c r="E146" s="90"/>
      <c r="F146" s="91">
        <f>SUM(F147)</f>
        <v>0</v>
      </c>
      <c r="G146" s="91">
        <f>SUM(G147)</f>
        <v>0</v>
      </c>
      <c r="H146" s="92">
        <f>SUM(H147)</f>
        <v>32.4</v>
      </c>
      <c r="I146" s="25">
        <v>0</v>
      </c>
      <c r="J146" s="25">
        <v>0</v>
      </c>
    </row>
    <row r="147" spans="1:10" ht="15" customHeight="1">
      <c r="A147" s="176"/>
      <c r="B147" s="40" t="s">
        <v>265</v>
      </c>
      <c r="C147" s="73"/>
      <c r="D147" s="42">
        <v>92118</v>
      </c>
      <c r="E147" s="33" t="s">
        <v>93</v>
      </c>
      <c r="F147" s="74">
        <v>0</v>
      </c>
      <c r="G147" s="75">
        <v>0</v>
      </c>
      <c r="H147" s="76">
        <v>32.4</v>
      </c>
      <c r="I147" s="37">
        <v>0</v>
      </c>
      <c r="J147" s="37">
        <v>0</v>
      </c>
    </row>
    <row r="148" spans="1:10" ht="15">
      <c r="A148" s="174" t="s">
        <v>202</v>
      </c>
      <c r="B148" s="68" t="s">
        <v>135</v>
      </c>
      <c r="C148" s="27" t="s">
        <v>133</v>
      </c>
      <c r="D148" s="28"/>
      <c r="E148" s="28"/>
      <c r="F148" s="29">
        <f>SUM(F149)</f>
        <v>6500</v>
      </c>
      <c r="G148" s="30">
        <f>SUM(G149)</f>
        <v>6500</v>
      </c>
      <c r="H148" s="31">
        <f>SUM(H149)</f>
        <v>10808.65</v>
      </c>
      <c r="I148" s="25">
        <f t="shared" si="5"/>
        <v>166.28692307692307</v>
      </c>
      <c r="J148" s="25">
        <f t="shared" si="6"/>
        <v>100</v>
      </c>
    </row>
    <row r="149" spans="1:10" ht="14.25">
      <c r="A149" s="174"/>
      <c r="B149" s="12" t="s">
        <v>136</v>
      </c>
      <c r="C149" s="32"/>
      <c r="D149" s="33" t="s">
        <v>134</v>
      </c>
      <c r="E149" s="33"/>
      <c r="F149" s="34">
        <f>SUM(F150:F151)</f>
        <v>6500</v>
      </c>
      <c r="G149" s="35">
        <f>SUM(G150:G151)</f>
        <v>6500</v>
      </c>
      <c r="H149" s="36">
        <f>SUM(H150:H151)</f>
        <v>10808.65</v>
      </c>
      <c r="I149" s="37">
        <f t="shared" si="5"/>
        <v>166.28692307692307</v>
      </c>
      <c r="J149" s="37">
        <f t="shared" si="6"/>
        <v>100</v>
      </c>
    </row>
    <row r="150" spans="1:10" ht="14.25">
      <c r="A150" s="174"/>
      <c r="B150" s="12" t="s">
        <v>115</v>
      </c>
      <c r="C150" s="32"/>
      <c r="D150" s="33"/>
      <c r="E150" s="33" t="s">
        <v>90</v>
      </c>
      <c r="F150" s="34">
        <v>6500</v>
      </c>
      <c r="G150" s="35">
        <v>6500</v>
      </c>
      <c r="H150" s="36">
        <v>10806</v>
      </c>
      <c r="I150" s="37">
        <f t="shared" si="5"/>
        <v>166.24615384615385</v>
      </c>
      <c r="J150" s="37">
        <f t="shared" si="6"/>
        <v>100</v>
      </c>
    </row>
    <row r="151" spans="1:10" ht="14.25">
      <c r="A151" s="174"/>
      <c r="B151" s="40" t="s">
        <v>151</v>
      </c>
      <c r="C151" s="32"/>
      <c r="D151" s="33"/>
      <c r="E151" s="33" t="s">
        <v>92</v>
      </c>
      <c r="F151" s="34">
        <v>0</v>
      </c>
      <c r="G151" s="35">
        <v>0</v>
      </c>
      <c r="H151" s="36">
        <v>2.65</v>
      </c>
      <c r="I151" s="37">
        <v>0</v>
      </c>
      <c r="J151" s="37">
        <v>0</v>
      </c>
    </row>
    <row r="152" spans="1:10" ht="15">
      <c r="A152" s="8"/>
      <c r="B152" s="93" t="s">
        <v>148</v>
      </c>
      <c r="C152" s="32"/>
      <c r="D152" s="44"/>
      <c r="E152" s="44"/>
      <c r="F152" s="48">
        <f>SUM(F153+F155+F157+F160)</f>
        <v>896000</v>
      </c>
      <c r="G152" s="94">
        <f>SUM(G153+G155+G157+G160)</f>
        <v>896000</v>
      </c>
      <c r="H152" s="24">
        <f>SUM(H153+H155+H157+H160)</f>
        <v>96901.37</v>
      </c>
      <c r="I152" s="25">
        <f t="shared" si="5"/>
        <v>10.814885044642857</v>
      </c>
      <c r="J152" s="25">
        <f t="shared" si="6"/>
        <v>100</v>
      </c>
    </row>
    <row r="153" spans="1:10" ht="15">
      <c r="A153" s="174" t="s">
        <v>203</v>
      </c>
      <c r="B153" s="38" t="s">
        <v>8</v>
      </c>
      <c r="C153" s="27" t="s">
        <v>71</v>
      </c>
      <c r="D153" s="28"/>
      <c r="E153" s="28"/>
      <c r="F153" s="29">
        <f>SUM(F154)</f>
        <v>871000</v>
      </c>
      <c r="G153" s="30">
        <f>SUM(G154)</f>
        <v>871000</v>
      </c>
      <c r="H153" s="31">
        <f>SUM(H154)</f>
        <v>88996.37</v>
      </c>
      <c r="I153" s="25">
        <f t="shared" si="5"/>
        <v>10.217723306544201</v>
      </c>
      <c r="J153" s="25">
        <f t="shared" si="6"/>
        <v>100</v>
      </c>
    </row>
    <row r="154" spans="1:10" ht="42.75">
      <c r="A154" s="174"/>
      <c r="B154" s="12" t="s">
        <v>180</v>
      </c>
      <c r="C154" s="32"/>
      <c r="D154" s="33" t="s">
        <v>72</v>
      </c>
      <c r="E154" s="33" t="s">
        <v>101</v>
      </c>
      <c r="F154" s="34">
        <v>871000</v>
      </c>
      <c r="G154" s="35">
        <v>871000</v>
      </c>
      <c r="H154" s="36">
        <v>88996.37</v>
      </c>
      <c r="I154" s="37">
        <f t="shared" si="5"/>
        <v>10.217723306544201</v>
      </c>
      <c r="J154" s="37">
        <f t="shared" si="6"/>
        <v>100</v>
      </c>
    </row>
    <row r="155" spans="1:10" ht="15">
      <c r="A155" s="174" t="s">
        <v>204</v>
      </c>
      <c r="B155" s="43" t="s">
        <v>21</v>
      </c>
      <c r="C155" s="27" t="s">
        <v>44</v>
      </c>
      <c r="D155" s="33"/>
      <c r="E155" s="33"/>
      <c r="F155" s="29">
        <f>SUM(F156)</f>
        <v>25000</v>
      </c>
      <c r="G155" s="30">
        <f>SUM(G156)</f>
        <v>25000</v>
      </c>
      <c r="H155" s="31">
        <f>SUM(H156)</f>
        <v>0</v>
      </c>
      <c r="I155" s="25">
        <f t="shared" si="5"/>
        <v>0</v>
      </c>
      <c r="J155" s="25">
        <f t="shared" si="6"/>
        <v>100</v>
      </c>
    </row>
    <row r="156" spans="1:10" ht="28.5">
      <c r="A156" s="174"/>
      <c r="B156" s="12" t="s">
        <v>181</v>
      </c>
      <c r="C156" s="32"/>
      <c r="D156" s="33" t="s">
        <v>49</v>
      </c>
      <c r="E156" s="33" t="s">
        <v>118</v>
      </c>
      <c r="F156" s="34">
        <v>25000</v>
      </c>
      <c r="G156" s="35">
        <v>25000</v>
      </c>
      <c r="H156" s="36">
        <v>0</v>
      </c>
      <c r="I156" s="37">
        <f t="shared" si="5"/>
        <v>0</v>
      </c>
      <c r="J156" s="37">
        <f t="shared" si="6"/>
        <v>100</v>
      </c>
    </row>
    <row r="157" spans="1:10" ht="15">
      <c r="A157" s="174" t="s">
        <v>235</v>
      </c>
      <c r="B157" s="68" t="s">
        <v>116</v>
      </c>
      <c r="C157" s="27" t="s">
        <v>95</v>
      </c>
      <c r="D157" s="33"/>
      <c r="E157" s="33"/>
      <c r="F157" s="29">
        <f>SUM(F158)</f>
        <v>0</v>
      </c>
      <c r="G157" s="30">
        <f>SUM(G158)</f>
        <v>0</v>
      </c>
      <c r="H157" s="31">
        <f>SUM(H158)</f>
        <v>200</v>
      </c>
      <c r="I157" s="25">
        <v>0</v>
      </c>
      <c r="J157" s="25">
        <v>0</v>
      </c>
    </row>
    <row r="158" spans="1:10" ht="32.25" customHeight="1">
      <c r="A158" s="174"/>
      <c r="B158" s="12" t="s">
        <v>233</v>
      </c>
      <c r="C158" s="32"/>
      <c r="D158" s="33" t="s">
        <v>97</v>
      </c>
      <c r="E158" s="33" t="s">
        <v>118</v>
      </c>
      <c r="F158" s="34">
        <v>0</v>
      </c>
      <c r="G158" s="35">
        <v>0</v>
      </c>
      <c r="H158" s="36">
        <v>200</v>
      </c>
      <c r="I158" s="37">
        <v>0</v>
      </c>
      <c r="J158" s="37">
        <v>0</v>
      </c>
    </row>
    <row r="159" spans="1:10" ht="15">
      <c r="A159" s="18">
        <v>1</v>
      </c>
      <c r="B159" s="19" t="s">
        <v>267</v>
      </c>
      <c r="C159" s="45" t="s">
        <v>268</v>
      </c>
      <c r="D159" s="45" t="s">
        <v>269</v>
      </c>
      <c r="E159" s="45" t="s">
        <v>270</v>
      </c>
      <c r="F159" s="45">
        <v>6</v>
      </c>
      <c r="G159" s="45">
        <v>7</v>
      </c>
      <c r="H159" s="45">
        <v>8</v>
      </c>
      <c r="I159" s="46">
        <v>9</v>
      </c>
      <c r="J159" s="46">
        <v>10</v>
      </c>
    </row>
    <row r="160" spans="1:10" ht="15">
      <c r="A160" s="174" t="s">
        <v>205</v>
      </c>
      <c r="B160" s="68" t="s">
        <v>26</v>
      </c>
      <c r="C160" s="27" t="s">
        <v>80</v>
      </c>
      <c r="D160" s="33"/>
      <c r="E160" s="33"/>
      <c r="F160" s="29">
        <f>SUM(F161)</f>
        <v>0</v>
      </c>
      <c r="G160" s="30">
        <f>SUM(G161)</f>
        <v>0</v>
      </c>
      <c r="H160" s="31">
        <f>SUM(H161)</f>
        <v>7705</v>
      </c>
      <c r="I160" s="25">
        <v>0</v>
      </c>
      <c r="J160" s="25">
        <v>0</v>
      </c>
    </row>
    <row r="161" spans="1:10" ht="29.25" thickBot="1">
      <c r="A161" s="171"/>
      <c r="B161" s="128" t="s">
        <v>234</v>
      </c>
      <c r="C161" s="77"/>
      <c r="D161" s="78" t="s">
        <v>82</v>
      </c>
      <c r="E161" s="78" t="s">
        <v>118</v>
      </c>
      <c r="F161" s="79">
        <v>0</v>
      </c>
      <c r="G161" s="80">
        <v>0</v>
      </c>
      <c r="H161" s="81">
        <v>7705</v>
      </c>
      <c r="I161" s="82">
        <v>0</v>
      </c>
      <c r="J161" s="82">
        <v>0</v>
      </c>
    </row>
    <row r="162" spans="1:10" ht="15.75" thickBot="1">
      <c r="A162" s="136"/>
      <c r="B162" s="123" t="s">
        <v>83</v>
      </c>
      <c r="C162" s="124"/>
      <c r="D162" s="124"/>
      <c r="E162" s="124"/>
      <c r="F162" s="125">
        <f aca="true" t="shared" si="7" ref="F162:H163">SUM(F163)</f>
        <v>43623579</v>
      </c>
      <c r="G162" s="125">
        <f t="shared" si="7"/>
        <v>43657679</v>
      </c>
      <c r="H162" s="126">
        <f t="shared" si="7"/>
        <v>43657679</v>
      </c>
      <c r="I162" s="126">
        <f t="shared" si="5"/>
        <v>100</v>
      </c>
      <c r="J162" s="127">
        <f t="shared" si="6"/>
        <v>100.0781687353071</v>
      </c>
    </row>
    <row r="163" spans="1:10" ht="15">
      <c r="A163" s="135"/>
      <c r="B163" s="117" t="s">
        <v>147</v>
      </c>
      <c r="C163" s="130"/>
      <c r="D163" s="130"/>
      <c r="E163" s="130"/>
      <c r="F163" s="119">
        <f t="shared" si="7"/>
        <v>43623579</v>
      </c>
      <c r="G163" s="119">
        <f t="shared" si="7"/>
        <v>43657679</v>
      </c>
      <c r="H163" s="132">
        <f t="shared" si="7"/>
        <v>43657679</v>
      </c>
      <c r="I163" s="121">
        <f t="shared" si="5"/>
        <v>100</v>
      </c>
      <c r="J163" s="121">
        <f t="shared" si="6"/>
        <v>100.0781687353071</v>
      </c>
    </row>
    <row r="164" spans="1:10" ht="14.25" customHeight="1">
      <c r="A164" s="174" t="s">
        <v>246</v>
      </c>
      <c r="B164" s="43" t="s">
        <v>39</v>
      </c>
      <c r="C164" s="27" t="s">
        <v>40</v>
      </c>
      <c r="D164" s="27"/>
      <c r="E164" s="69"/>
      <c r="F164" s="30">
        <f>SUM(F165:F167)</f>
        <v>43623579</v>
      </c>
      <c r="G164" s="30">
        <f>SUM(G165:G167)</f>
        <v>43657679</v>
      </c>
      <c r="H164" s="31">
        <f>SUM(H165:H167)</f>
        <v>43657679</v>
      </c>
      <c r="I164" s="25">
        <f t="shared" si="5"/>
        <v>100</v>
      </c>
      <c r="J164" s="25">
        <f t="shared" si="6"/>
        <v>100.0781687353071</v>
      </c>
    </row>
    <row r="165" spans="1:10" ht="29.25" customHeight="1">
      <c r="A165" s="174"/>
      <c r="B165" s="12" t="s">
        <v>57</v>
      </c>
      <c r="C165" s="32"/>
      <c r="D165" s="33" t="s">
        <v>58</v>
      </c>
      <c r="E165" s="33" t="s">
        <v>104</v>
      </c>
      <c r="F165" s="34">
        <v>35689728</v>
      </c>
      <c r="G165" s="35">
        <v>35723822</v>
      </c>
      <c r="H165" s="36">
        <v>35723822</v>
      </c>
      <c r="I165" s="37">
        <f t="shared" si="5"/>
        <v>100</v>
      </c>
      <c r="J165" s="37">
        <f t="shared" si="6"/>
        <v>100.09552888719129</v>
      </c>
    </row>
    <row r="166" spans="1:10" ht="30" customHeight="1">
      <c r="A166" s="174"/>
      <c r="B166" s="12" t="s">
        <v>108</v>
      </c>
      <c r="C166" s="32"/>
      <c r="D166" s="33" t="s">
        <v>59</v>
      </c>
      <c r="E166" s="33" t="s">
        <v>104</v>
      </c>
      <c r="F166" s="34">
        <v>7258941</v>
      </c>
      <c r="G166" s="35">
        <v>7258941</v>
      </c>
      <c r="H166" s="36">
        <v>7258941</v>
      </c>
      <c r="I166" s="37">
        <f t="shared" si="5"/>
        <v>100</v>
      </c>
      <c r="J166" s="37">
        <f t="shared" si="6"/>
        <v>100</v>
      </c>
    </row>
    <row r="167" spans="1:10" ht="16.5" customHeight="1" thickBot="1">
      <c r="A167" s="171"/>
      <c r="B167" s="128" t="s">
        <v>114</v>
      </c>
      <c r="C167" s="77"/>
      <c r="D167" s="78" t="s">
        <v>110</v>
      </c>
      <c r="E167" s="78" t="s">
        <v>104</v>
      </c>
      <c r="F167" s="79">
        <v>674910</v>
      </c>
      <c r="G167" s="80">
        <v>674916</v>
      </c>
      <c r="H167" s="81">
        <v>674916</v>
      </c>
      <c r="I167" s="82">
        <f t="shared" si="5"/>
        <v>100</v>
      </c>
      <c r="J167" s="82">
        <f t="shared" si="6"/>
        <v>100.00088900742321</v>
      </c>
    </row>
    <row r="168" spans="1:10" ht="15.75" thickBot="1">
      <c r="A168" s="122"/>
      <c r="B168" s="123" t="s">
        <v>109</v>
      </c>
      <c r="C168" s="139"/>
      <c r="D168" s="124"/>
      <c r="E168" s="124"/>
      <c r="F168" s="125">
        <f>SUM(F169+F189)</f>
        <v>1398014</v>
      </c>
      <c r="G168" s="125">
        <f>SUM(G169+G189)</f>
        <v>2449611</v>
      </c>
      <c r="H168" s="126">
        <f>SUM(H169+H189)</f>
        <v>2294972.11</v>
      </c>
      <c r="I168" s="126">
        <f t="shared" si="5"/>
        <v>93.6872062543808</v>
      </c>
      <c r="J168" s="127">
        <f t="shared" si="6"/>
        <v>175.22077747433144</v>
      </c>
    </row>
    <row r="169" spans="1:10" ht="15">
      <c r="A169" s="137"/>
      <c r="B169" s="117" t="s">
        <v>147</v>
      </c>
      <c r="C169" s="138"/>
      <c r="D169" s="130"/>
      <c r="E169" s="131"/>
      <c r="F169" s="119">
        <f>SUM(F170+F172+F175+F179+F183+F187)</f>
        <v>1398014</v>
      </c>
      <c r="G169" s="119">
        <f>SUM(G170+G172+G175+G179+G183+G187)</f>
        <v>1651611</v>
      </c>
      <c r="H169" s="132">
        <f>SUM(H170+H172+H175+H179+H183+H187)</f>
        <v>1566275.43</v>
      </c>
      <c r="I169" s="121">
        <f t="shared" si="5"/>
        <v>94.83319195621729</v>
      </c>
      <c r="J169" s="121">
        <f t="shared" si="6"/>
        <v>118.1398040362972</v>
      </c>
    </row>
    <row r="170" spans="1:10" ht="15">
      <c r="A170" s="179" t="s">
        <v>206</v>
      </c>
      <c r="B170" s="43" t="s">
        <v>27</v>
      </c>
      <c r="C170" s="27" t="s">
        <v>67</v>
      </c>
      <c r="D170" s="27"/>
      <c r="E170" s="50"/>
      <c r="F170" s="23">
        <f>SUM(F171)</f>
        <v>0</v>
      </c>
      <c r="G170" s="23">
        <f>SUM(G171)</f>
        <v>100000</v>
      </c>
      <c r="H170" s="51">
        <f>SUM(H171)</f>
        <v>57501.07</v>
      </c>
      <c r="I170" s="25">
        <f t="shared" si="5"/>
        <v>57.50107</v>
      </c>
      <c r="J170" s="25">
        <v>0</v>
      </c>
    </row>
    <row r="171" spans="1:10" ht="29.25" customHeight="1">
      <c r="A171" s="180"/>
      <c r="B171" s="70" t="s">
        <v>263</v>
      </c>
      <c r="C171" s="32"/>
      <c r="D171" s="33" t="s">
        <v>68</v>
      </c>
      <c r="E171" s="53" t="s">
        <v>250</v>
      </c>
      <c r="F171" s="57">
        <v>0</v>
      </c>
      <c r="G171" s="57">
        <v>100000</v>
      </c>
      <c r="H171" s="37">
        <v>57501.07</v>
      </c>
      <c r="I171" s="37">
        <f t="shared" si="5"/>
        <v>57.50107</v>
      </c>
      <c r="J171" s="37">
        <v>0</v>
      </c>
    </row>
    <row r="172" spans="1:10" ht="15">
      <c r="A172" s="174" t="s">
        <v>207</v>
      </c>
      <c r="B172" s="38" t="s">
        <v>28</v>
      </c>
      <c r="C172" s="27" t="s">
        <v>60</v>
      </c>
      <c r="D172" s="41"/>
      <c r="E172" s="95"/>
      <c r="F172" s="30">
        <f>SUM(F173:F174)</f>
        <v>43557</v>
      </c>
      <c r="G172" s="30">
        <f>SUM(G173:G174)</f>
        <v>58333</v>
      </c>
      <c r="H172" s="31">
        <f>SUM(H173:H174)</f>
        <v>58332.409999999996</v>
      </c>
      <c r="I172" s="25">
        <f t="shared" si="5"/>
        <v>99.99898856564894</v>
      </c>
      <c r="J172" s="25">
        <f t="shared" si="6"/>
        <v>133.92336478637188</v>
      </c>
    </row>
    <row r="173" spans="1:10" ht="26.25" customHeight="1">
      <c r="A173" s="174"/>
      <c r="B173" s="12" t="s">
        <v>161</v>
      </c>
      <c r="C173" s="27"/>
      <c r="D173" s="42">
        <v>75020</v>
      </c>
      <c r="E173" s="33" t="s">
        <v>123</v>
      </c>
      <c r="F173" s="34">
        <v>27057</v>
      </c>
      <c r="G173" s="35">
        <v>42657</v>
      </c>
      <c r="H173" s="36">
        <v>42656.88</v>
      </c>
      <c r="I173" s="37">
        <f t="shared" si="5"/>
        <v>99.99971868626486</v>
      </c>
      <c r="J173" s="37">
        <f t="shared" si="6"/>
        <v>157.65605943009203</v>
      </c>
    </row>
    <row r="174" spans="1:10" ht="27.75" customHeight="1">
      <c r="A174" s="174"/>
      <c r="B174" s="12" t="s">
        <v>62</v>
      </c>
      <c r="C174" s="32"/>
      <c r="D174" s="33" t="s">
        <v>61</v>
      </c>
      <c r="E174" s="33" t="s">
        <v>105</v>
      </c>
      <c r="F174" s="34">
        <v>16500</v>
      </c>
      <c r="G174" s="35">
        <v>15676</v>
      </c>
      <c r="H174" s="36">
        <v>15675.53</v>
      </c>
      <c r="I174" s="37">
        <f t="shared" si="5"/>
        <v>99.99700178616995</v>
      </c>
      <c r="J174" s="37">
        <f t="shared" si="6"/>
        <v>95.0060606060606</v>
      </c>
    </row>
    <row r="175" spans="1:10" ht="15">
      <c r="A175" s="174" t="s">
        <v>208</v>
      </c>
      <c r="B175" s="26" t="s">
        <v>17</v>
      </c>
      <c r="C175" s="27" t="s">
        <v>50</v>
      </c>
      <c r="D175" s="39"/>
      <c r="E175" s="39"/>
      <c r="F175" s="29">
        <f>SUM(F176)</f>
        <v>0</v>
      </c>
      <c r="G175" s="30">
        <f>SUM(G176)</f>
        <v>90821</v>
      </c>
      <c r="H175" s="31">
        <f>SUM(H176)</f>
        <v>90121.24</v>
      </c>
      <c r="I175" s="25">
        <f t="shared" si="5"/>
        <v>99.2295174023629</v>
      </c>
      <c r="J175" s="25">
        <v>0</v>
      </c>
    </row>
    <row r="176" spans="1:10" ht="14.25">
      <c r="A176" s="174"/>
      <c r="B176" s="40" t="s">
        <v>172</v>
      </c>
      <c r="C176" s="32"/>
      <c r="D176" s="33" t="s">
        <v>173</v>
      </c>
      <c r="E176" s="33"/>
      <c r="F176" s="34">
        <f>SUM(F177:F178)</f>
        <v>0</v>
      </c>
      <c r="G176" s="35">
        <f>SUM(G177:G178)</f>
        <v>90821</v>
      </c>
      <c r="H176" s="36">
        <f>SUM(H177:H178)</f>
        <v>90121.24</v>
      </c>
      <c r="I176" s="37">
        <f t="shared" si="5"/>
        <v>99.2295174023629</v>
      </c>
      <c r="J176" s="37">
        <v>0</v>
      </c>
    </row>
    <row r="177" spans="1:10" ht="30" customHeight="1">
      <c r="A177" s="174"/>
      <c r="B177" s="12" t="s">
        <v>230</v>
      </c>
      <c r="C177" s="32"/>
      <c r="D177" s="33"/>
      <c r="E177" s="33" t="s">
        <v>123</v>
      </c>
      <c r="F177" s="34">
        <v>0</v>
      </c>
      <c r="G177" s="35">
        <v>77321</v>
      </c>
      <c r="H177" s="36">
        <v>76621.91</v>
      </c>
      <c r="I177" s="37">
        <f t="shared" si="5"/>
        <v>99.09586011562189</v>
      </c>
      <c r="J177" s="37">
        <v>0</v>
      </c>
    </row>
    <row r="178" spans="1:10" ht="30.75" customHeight="1">
      <c r="A178" s="174"/>
      <c r="B178" s="12" t="s">
        <v>231</v>
      </c>
      <c r="C178" s="32"/>
      <c r="D178" s="33"/>
      <c r="E178" s="33" t="s">
        <v>229</v>
      </c>
      <c r="F178" s="34">
        <v>0</v>
      </c>
      <c r="G178" s="35">
        <v>13500</v>
      </c>
      <c r="H178" s="36">
        <v>13499.33</v>
      </c>
      <c r="I178" s="37">
        <f t="shared" si="5"/>
        <v>99.99503703703704</v>
      </c>
      <c r="J178" s="37">
        <v>0</v>
      </c>
    </row>
    <row r="179" spans="1:10" ht="15">
      <c r="A179" s="174" t="s">
        <v>209</v>
      </c>
      <c r="B179" s="43" t="s">
        <v>116</v>
      </c>
      <c r="C179" s="27" t="s">
        <v>95</v>
      </c>
      <c r="D179" s="39"/>
      <c r="E179" s="39"/>
      <c r="F179" s="29">
        <f>SUM(F180:F181)</f>
        <v>1207257</v>
      </c>
      <c r="G179" s="30">
        <f>SUM(G180:G181)</f>
        <v>1207257</v>
      </c>
      <c r="H179" s="31">
        <f>SUM(H180:H181)</f>
        <v>1169316.81</v>
      </c>
      <c r="I179" s="25">
        <f t="shared" si="5"/>
        <v>96.85732284012435</v>
      </c>
      <c r="J179" s="25">
        <f t="shared" si="6"/>
        <v>100</v>
      </c>
    </row>
    <row r="180" spans="1:10" ht="14.25">
      <c r="A180" s="174"/>
      <c r="B180" s="40" t="s">
        <v>23</v>
      </c>
      <c r="C180" s="32"/>
      <c r="D180" s="33" t="s">
        <v>96</v>
      </c>
      <c r="E180" s="33" t="s">
        <v>122</v>
      </c>
      <c r="F180" s="34">
        <v>1118319</v>
      </c>
      <c r="G180" s="35">
        <v>1118319</v>
      </c>
      <c r="H180" s="36">
        <v>1004791.49</v>
      </c>
      <c r="I180" s="37">
        <f t="shared" si="5"/>
        <v>89.84837868264779</v>
      </c>
      <c r="J180" s="37">
        <f t="shared" si="6"/>
        <v>100</v>
      </c>
    </row>
    <row r="181" spans="1:10" ht="14.25">
      <c r="A181" s="174"/>
      <c r="B181" s="40" t="s">
        <v>25</v>
      </c>
      <c r="C181" s="32"/>
      <c r="D181" s="33" t="s">
        <v>98</v>
      </c>
      <c r="E181" s="33" t="s">
        <v>122</v>
      </c>
      <c r="F181" s="34">
        <v>88938</v>
      </c>
      <c r="G181" s="35">
        <v>88938</v>
      </c>
      <c r="H181" s="36">
        <v>164525.32</v>
      </c>
      <c r="I181" s="37">
        <f t="shared" si="5"/>
        <v>184.98877869976837</v>
      </c>
      <c r="J181" s="37">
        <f t="shared" si="6"/>
        <v>100</v>
      </c>
    </row>
    <row r="182" spans="1:10" ht="15">
      <c r="A182" s="113">
        <v>1</v>
      </c>
      <c r="B182" s="45" t="s">
        <v>267</v>
      </c>
      <c r="C182" s="45" t="s">
        <v>268</v>
      </c>
      <c r="D182" s="112" t="s">
        <v>269</v>
      </c>
      <c r="E182" s="112" t="s">
        <v>270</v>
      </c>
      <c r="F182" s="112">
        <v>6</v>
      </c>
      <c r="G182" s="45">
        <v>7</v>
      </c>
      <c r="H182" s="45">
        <v>8</v>
      </c>
      <c r="I182" s="46">
        <v>9</v>
      </c>
      <c r="J182" s="46">
        <v>10</v>
      </c>
    </row>
    <row r="183" spans="1:10" ht="15">
      <c r="A183" s="171" t="s">
        <v>210</v>
      </c>
      <c r="B183" s="26" t="s">
        <v>117</v>
      </c>
      <c r="C183" s="27" t="s">
        <v>54</v>
      </c>
      <c r="D183" s="33"/>
      <c r="E183" s="33"/>
      <c r="F183" s="29">
        <f>SUM(F184)</f>
        <v>0</v>
      </c>
      <c r="G183" s="29">
        <f>SUM(G184)</f>
        <v>48000</v>
      </c>
      <c r="H183" s="60">
        <f>SUM(H184)</f>
        <v>48000</v>
      </c>
      <c r="I183" s="25">
        <f t="shared" si="5"/>
        <v>100</v>
      </c>
      <c r="J183" s="25">
        <v>0</v>
      </c>
    </row>
    <row r="184" spans="1:10" ht="28.5">
      <c r="A184" s="172"/>
      <c r="B184" s="12" t="s">
        <v>262</v>
      </c>
      <c r="C184" s="32"/>
      <c r="D184" s="33" t="s">
        <v>236</v>
      </c>
      <c r="E184" s="20"/>
      <c r="F184" s="96">
        <f>SUM(F185:F186)</f>
        <v>0</v>
      </c>
      <c r="G184" s="96">
        <f>SUM(G185:G186)</f>
        <v>48000</v>
      </c>
      <c r="H184" s="97">
        <f>SUM(H185:H186)</f>
        <v>48000</v>
      </c>
      <c r="I184" s="37">
        <f t="shared" si="5"/>
        <v>100</v>
      </c>
      <c r="J184" s="37">
        <v>0</v>
      </c>
    </row>
    <row r="185" spans="1:10" ht="28.5">
      <c r="A185" s="172"/>
      <c r="B185" s="12" t="s">
        <v>230</v>
      </c>
      <c r="C185" s="32"/>
      <c r="D185" s="33"/>
      <c r="E185" s="33" t="s">
        <v>123</v>
      </c>
      <c r="F185" s="34">
        <v>0</v>
      </c>
      <c r="G185" s="35">
        <v>42000</v>
      </c>
      <c r="H185" s="36">
        <v>42000</v>
      </c>
      <c r="I185" s="37">
        <f t="shared" si="5"/>
        <v>100</v>
      </c>
      <c r="J185" s="37">
        <v>0</v>
      </c>
    </row>
    <row r="186" spans="1:10" ht="14.25" customHeight="1">
      <c r="A186" s="173"/>
      <c r="B186" s="12" t="s">
        <v>284</v>
      </c>
      <c r="C186" s="32"/>
      <c r="D186" s="33"/>
      <c r="E186" s="33" t="s">
        <v>250</v>
      </c>
      <c r="F186" s="34">
        <v>0</v>
      </c>
      <c r="G186" s="35">
        <v>6000</v>
      </c>
      <c r="H186" s="36">
        <v>6000</v>
      </c>
      <c r="I186" s="37">
        <f t="shared" si="5"/>
        <v>100</v>
      </c>
      <c r="J186" s="37">
        <v>0</v>
      </c>
    </row>
    <row r="187" spans="1:10" ht="15">
      <c r="A187" s="174" t="s">
        <v>214</v>
      </c>
      <c r="B187" s="68" t="s">
        <v>135</v>
      </c>
      <c r="C187" s="27" t="s">
        <v>133</v>
      </c>
      <c r="D187" s="39"/>
      <c r="E187" s="39"/>
      <c r="F187" s="29">
        <f>SUM(F188)</f>
        <v>147200</v>
      </c>
      <c r="G187" s="30">
        <f>SUM(G188)</f>
        <v>147200</v>
      </c>
      <c r="H187" s="31">
        <f>SUM(H188)</f>
        <v>143003.9</v>
      </c>
      <c r="I187" s="25">
        <f t="shared" si="5"/>
        <v>97.14938858695652</v>
      </c>
      <c r="J187" s="25">
        <f t="shared" si="6"/>
        <v>100</v>
      </c>
    </row>
    <row r="188" spans="1:10" ht="14.25">
      <c r="A188" s="174"/>
      <c r="B188" s="12" t="s">
        <v>136</v>
      </c>
      <c r="C188" s="32"/>
      <c r="D188" s="33" t="s">
        <v>134</v>
      </c>
      <c r="E188" s="33" t="s">
        <v>123</v>
      </c>
      <c r="F188" s="34">
        <v>147200</v>
      </c>
      <c r="G188" s="35">
        <v>147200</v>
      </c>
      <c r="H188" s="36">
        <v>143003.9</v>
      </c>
      <c r="I188" s="37">
        <f t="shared" si="5"/>
        <v>97.14938858695652</v>
      </c>
      <c r="J188" s="37">
        <f t="shared" si="6"/>
        <v>100</v>
      </c>
    </row>
    <row r="189" spans="1:10" ht="15">
      <c r="A189" s="8"/>
      <c r="B189" s="93" t="s">
        <v>148</v>
      </c>
      <c r="C189" s="32"/>
      <c r="D189" s="32"/>
      <c r="E189" s="95"/>
      <c r="F189" s="94">
        <f>SUM(F190+F192)</f>
        <v>0</v>
      </c>
      <c r="G189" s="94">
        <f>SUM(G190+G192+G194)</f>
        <v>798000</v>
      </c>
      <c r="H189" s="24">
        <f>SUM(H190+H192+H194)</f>
        <v>728696.6799999999</v>
      </c>
      <c r="I189" s="25">
        <f t="shared" si="5"/>
        <v>91.31537343358394</v>
      </c>
      <c r="J189" s="25">
        <v>0</v>
      </c>
    </row>
    <row r="190" spans="1:10" ht="15">
      <c r="A190" s="174" t="s">
        <v>237</v>
      </c>
      <c r="B190" s="43" t="s">
        <v>27</v>
      </c>
      <c r="C190" s="27" t="s">
        <v>67</v>
      </c>
      <c r="D190" s="32"/>
      <c r="E190" s="95"/>
      <c r="F190" s="30">
        <f>SUM(F191)</f>
        <v>0</v>
      </c>
      <c r="G190" s="30">
        <f>SUM(G191)</f>
        <v>265000</v>
      </c>
      <c r="H190" s="31">
        <f>SUM(H191)</f>
        <v>195696.68</v>
      </c>
      <c r="I190" s="25">
        <f t="shared" si="5"/>
        <v>73.84780377358491</v>
      </c>
      <c r="J190" s="25">
        <v>0</v>
      </c>
    </row>
    <row r="191" spans="1:10" ht="42.75">
      <c r="A191" s="174"/>
      <c r="B191" s="12" t="s">
        <v>285</v>
      </c>
      <c r="C191" s="32"/>
      <c r="D191" s="33" t="s">
        <v>68</v>
      </c>
      <c r="E191" s="33" t="s">
        <v>149</v>
      </c>
      <c r="F191" s="34">
        <v>0</v>
      </c>
      <c r="G191" s="35">
        <v>265000</v>
      </c>
      <c r="H191" s="36">
        <v>195696.68</v>
      </c>
      <c r="I191" s="37">
        <f t="shared" si="5"/>
        <v>73.84780377358491</v>
      </c>
      <c r="J191" s="37">
        <v>0</v>
      </c>
    </row>
    <row r="192" spans="1:10" ht="15">
      <c r="A192" s="171" t="s">
        <v>247</v>
      </c>
      <c r="B192" s="43" t="s">
        <v>21</v>
      </c>
      <c r="C192" s="14">
        <v>801</v>
      </c>
      <c r="D192" s="14"/>
      <c r="E192" s="14"/>
      <c r="F192" s="29">
        <f>SUM(F193)</f>
        <v>0</v>
      </c>
      <c r="G192" s="29">
        <f>SUM(G193)</f>
        <v>200000</v>
      </c>
      <c r="H192" s="60">
        <f>SUM(H193)</f>
        <v>200000</v>
      </c>
      <c r="I192" s="25">
        <f t="shared" si="5"/>
        <v>100</v>
      </c>
      <c r="J192" s="25">
        <v>0</v>
      </c>
    </row>
    <row r="193" spans="1:10" ht="42.75">
      <c r="A193" s="173"/>
      <c r="B193" s="12" t="s">
        <v>257</v>
      </c>
      <c r="C193" s="14"/>
      <c r="D193" s="73">
        <v>80120</v>
      </c>
      <c r="E193" s="73">
        <v>6420</v>
      </c>
      <c r="F193" s="34">
        <v>0</v>
      </c>
      <c r="G193" s="35">
        <v>200000</v>
      </c>
      <c r="H193" s="36">
        <v>200000</v>
      </c>
      <c r="I193" s="37">
        <f t="shared" si="5"/>
        <v>100</v>
      </c>
      <c r="J193" s="37">
        <v>0</v>
      </c>
    </row>
    <row r="194" spans="1:10" ht="15">
      <c r="A194" s="171" t="s">
        <v>248</v>
      </c>
      <c r="B194" s="68" t="s">
        <v>135</v>
      </c>
      <c r="C194" s="27" t="s">
        <v>133</v>
      </c>
      <c r="D194" s="28"/>
      <c r="E194" s="33"/>
      <c r="F194" s="29">
        <f>SUM(F195)</f>
        <v>0</v>
      </c>
      <c r="G194" s="29">
        <f>SUM(G195)</f>
        <v>333000</v>
      </c>
      <c r="H194" s="60">
        <f>SUM(H195)</f>
        <v>333000</v>
      </c>
      <c r="I194" s="25">
        <f t="shared" si="5"/>
        <v>100</v>
      </c>
      <c r="J194" s="25">
        <v>0</v>
      </c>
    </row>
    <row r="195" spans="1:10" ht="43.5" thickBot="1">
      <c r="A195" s="172"/>
      <c r="B195" s="140" t="s">
        <v>271</v>
      </c>
      <c r="C195" s="141"/>
      <c r="D195" s="111">
        <v>92601</v>
      </c>
      <c r="E195" s="78" t="s">
        <v>238</v>
      </c>
      <c r="F195" s="79">
        <v>0</v>
      </c>
      <c r="G195" s="80">
        <v>333000</v>
      </c>
      <c r="H195" s="81">
        <v>333000</v>
      </c>
      <c r="I195" s="82">
        <f t="shared" si="5"/>
        <v>100</v>
      </c>
      <c r="J195" s="82">
        <v>0</v>
      </c>
    </row>
    <row r="196" spans="1:10" ht="15.75" thickBot="1">
      <c r="A196" s="122"/>
      <c r="B196" s="142" t="s">
        <v>84</v>
      </c>
      <c r="C196" s="124"/>
      <c r="D196" s="124"/>
      <c r="E196" s="124"/>
      <c r="F196" s="125">
        <f>SUM(F197+F228)</f>
        <v>1100400</v>
      </c>
      <c r="G196" s="125">
        <f>SUM(G197+G228)</f>
        <v>2692748</v>
      </c>
      <c r="H196" s="126">
        <f>SUM(H197+H228)</f>
        <v>3903972.68</v>
      </c>
      <c r="I196" s="126">
        <f t="shared" si="5"/>
        <v>144.9809889376949</v>
      </c>
      <c r="J196" s="127">
        <f t="shared" si="6"/>
        <v>244.70628862231916</v>
      </c>
    </row>
    <row r="197" spans="1:10" ht="15">
      <c r="A197" s="137"/>
      <c r="B197" s="117" t="s">
        <v>147</v>
      </c>
      <c r="C197" s="130"/>
      <c r="D197" s="130"/>
      <c r="E197" s="131"/>
      <c r="F197" s="119">
        <f>SUM(F198+F200+F212+F219+F221)</f>
        <v>1015400</v>
      </c>
      <c r="G197" s="119">
        <f>SUM(G198+G200+G212+G219+G221)</f>
        <v>2534498</v>
      </c>
      <c r="H197" s="132">
        <f>SUM(H198+H200+H212+H219+H221)</f>
        <v>2758753.47</v>
      </c>
      <c r="I197" s="121">
        <f t="shared" si="5"/>
        <v>108.84812179768932</v>
      </c>
      <c r="J197" s="121">
        <f t="shared" si="6"/>
        <v>249.60586960803624</v>
      </c>
    </row>
    <row r="198" spans="1:10" ht="15">
      <c r="A198" s="174" t="s">
        <v>272</v>
      </c>
      <c r="B198" s="38" t="s">
        <v>138</v>
      </c>
      <c r="C198" s="27" t="s">
        <v>65</v>
      </c>
      <c r="D198" s="27"/>
      <c r="E198" s="69"/>
      <c r="F198" s="30">
        <f>SUM(F199)</f>
        <v>160000</v>
      </c>
      <c r="G198" s="30">
        <f>SUM(G199)</f>
        <v>166037</v>
      </c>
      <c r="H198" s="31">
        <f>SUM(H199)</f>
        <v>166036.92</v>
      </c>
      <c r="I198" s="25">
        <f t="shared" si="5"/>
        <v>99.9999518179683</v>
      </c>
      <c r="J198" s="25">
        <f t="shared" si="6"/>
        <v>103.773125</v>
      </c>
    </row>
    <row r="199" spans="1:10" ht="42.75">
      <c r="A199" s="174"/>
      <c r="B199" s="12" t="s">
        <v>175</v>
      </c>
      <c r="C199" s="27"/>
      <c r="D199" s="33" t="s">
        <v>66</v>
      </c>
      <c r="E199" s="33" t="s">
        <v>106</v>
      </c>
      <c r="F199" s="34">
        <v>160000</v>
      </c>
      <c r="G199" s="35">
        <v>166037</v>
      </c>
      <c r="H199" s="36">
        <v>166036.92</v>
      </c>
      <c r="I199" s="37">
        <f t="shared" si="5"/>
        <v>99.9999518179683</v>
      </c>
      <c r="J199" s="37">
        <f t="shared" si="6"/>
        <v>103.773125</v>
      </c>
    </row>
    <row r="200" spans="1:10" ht="15">
      <c r="A200" s="174" t="s">
        <v>273</v>
      </c>
      <c r="B200" s="68" t="s">
        <v>28</v>
      </c>
      <c r="C200" s="27" t="s">
        <v>60</v>
      </c>
      <c r="D200" s="33"/>
      <c r="E200" s="33"/>
      <c r="F200" s="29">
        <f>SUM(F201+F204+F209)</f>
        <v>0</v>
      </c>
      <c r="G200" s="29">
        <f>SUM(G201+G204+G209)</f>
        <v>240444</v>
      </c>
      <c r="H200" s="60">
        <f>SUM(H201+H204+H209)</f>
        <v>256625.76</v>
      </c>
      <c r="I200" s="25">
        <f t="shared" si="5"/>
        <v>106.72994959325248</v>
      </c>
      <c r="J200" s="25">
        <v>0</v>
      </c>
    </row>
    <row r="201" spans="1:10" ht="28.5">
      <c r="A201" s="174"/>
      <c r="B201" s="70" t="s">
        <v>252</v>
      </c>
      <c r="C201" s="27"/>
      <c r="D201" s="33" t="s">
        <v>251</v>
      </c>
      <c r="E201" s="33"/>
      <c r="F201" s="29">
        <f>SUM(F202:F203)</f>
        <v>0</v>
      </c>
      <c r="G201" s="34">
        <f>SUM(G202:G203)</f>
        <v>54874</v>
      </c>
      <c r="H201" s="71">
        <f>SUM(H202:H203)</f>
        <v>43305.200000000004</v>
      </c>
      <c r="I201" s="37">
        <f t="shared" si="5"/>
        <v>78.91752013704124</v>
      </c>
      <c r="J201" s="37">
        <v>0</v>
      </c>
    </row>
    <row r="202" spans="1:10" ht="28.5">
      <c r="A202" s="174"/>
      <c r="B202" s="98" t="s">
        <v>182</v>
      </c>
      <c r="C202" s="27"/>
      <c r="D202" s="33"/>
      <c r="E202" s="99" t="s">
        <v>215</v>
      </c>
      <c r="F202" s="34">
        <v>0</v>
      </c>
      <c r="G202" s="35">
        <v>46643</v>
      </c>
      <c r="H202" s="36">
        <v>36809.41</v>
      </c>
      <c r="I202" s="37">
        <f t="shared" si="5"/>
        <v>78.91732950281929</v>
      </c>
      <c r="J202" s="37">
        <v>0</v>
      </c>
    </row>
    <row r="203" spans="1:10" ht="28.5">
      <c r="A203" s="174"/>
      <c r="B203" s="98" t="s">
        <v>182</v>
      </c>
      <c r="C203" s="27"/>
      <c r="D203" s="33"/>
      <c r="E203" s="99" t="s">
        <v>216</v>
      </c>
      <c r="F203" s="34">
        <v>0</v>
      </c>
      <c r="G203" s="35">
        <v>8231</v>
      </c>
      <c r="H203" s="36">
        <v>6495.79</v>
      </c>
      <c r="I203" s="37">
        <f t="shared" si="5"/>
        <v>78.91860041307253</v>
      </c>
      <c r="J203" s="37">
        <v>0</v>
      </c>
    </row>
    <row r="204" spans="1:10" ht="15">
      <c r="A204" s="174"/>
      <c r="B204" s="100" t="s">
        <v>221</v>
      </c>
      <c r="C204" s="101"/>
      <c r="D204" s="66" t="s">
        <v>220</v>
      </c>
      <c r="E204" s="99"/>
      <c r="F204" s="34">
        <f>SUM(F205:F207)</f>
        <v>0</v>
      </c>
      <c r="G204" s="34">
        <f>SUM(G205:G207)</f>
        <v>9000</v>
      </c>
      <c r="H204" s="71">
        <f>SUM(H205:H207)</f>
        <v>57665.52</v>
      </c>
      <c r="I204" s="37">
        <f t="shared" si="5"/>
        <v>640.7280000000001</v>
      </c>
      <c r="J204" s="37">
        <v>0</v>
      </c>
    </row>
    <row r="205" spans="1:10" ht="15">
      <c r="A205" s="174"/>
      <c r="B205" s="12" t="s">
        <v>174</v>
      </c>
      <c r="C205" s="101"/>
      <c r="D205" s="66"/>
      <c r="E205" s="95" t="s">
        <v>253</v>
      </c>
      <c r="F205" s="34">
        <v>0</v>
      </c>
      <c r="G205" s="35">
        <v>0</v>
      </c>
      <c r="H205" s="36">
        <v>43466.57</v>
      </c>
      <c r="I205" s="37">
        <v>0</v>
      </c>
      <c r="J205" s="37">
        <v>0</v>
      </c>
    </row>
    <row r="206" spans="1:10" ht="15">
      <c r="A206" s="174"/>
      <c r="B206" s="12" t="s">
        <v>174</v>
      </c>
      <c r="C206" s="101"/>
      <c r="D206" s="66"/>
      <c r="E206" s="95" t="s">
        <v>254</v>
      </c>
      <c r="F206" s="34">
        <v>0</v>
      </c>
      <c r="G206" s="35">
        <v>0</v>
      </c>
      <c r="H206" s="36">
        <v>5198.95</v>
      </c>
      <c r="I206" s="37">
        <v>0</v>
      </c>
      <c r="J206" s="37">
        <v>0</v>
      </c>
    </row>
    <row r="207" spans="1:10" ht="15">
      <c r="A207" s="174"/>
      <c r="B207" s="100" t="s">
        <v>218</v>
      </c>
      <c r="C207" s="101"/>
      <c r="D207" s="99"/>
      <c r="E207" s="66" t="s">
        <v>222</v>
      </c>
      <c r="F207" s="34">
        <v>0</v>
      </c>
      <c r="G207" s="35">
        <v>9000</v>
      </c>
      <c r="H207" s="36">
        <v>9000</v>
      </c>
      <c r="I207" s="37">
        <f t="shared" si="5"/>
        <v>100</v>
      </c>
      <c r="J207" s="37">
        <v>0</v>
      </c>
    </row>
    <row r="208" spans="1:10" ht="15">
      <c r="A208" s="18">
        <v>1</v>
      </c>
      <c r="B208" s="19" t="s">
        <v>267</v>
      </c>
      <c r="C208" s="45" t="s">
        <v>268</v>
      </c>
      <c r="D208" s="45" t="s">
        <v>269</v>
      </c>
      <c r="E208" s="45" t="s">
        <v>270</v>
      </c>
      <c r="F208" s="45">
        <v>6</v>
      </c>
      <c r="G208" s="45">
        <v>7</v>
      </c>
      <c r="H208" s="45">
        <v>8</v>
      </c>
      <c r="I208" s="46">
        <v>9</v>
      </c>
      <c r="J208" s="46">
        <v>10</v>
      </c>
    </row>
    <row r="209" spans="1:10" ht="15">
      <c r="A209" s="174"/>
      <c r="B209" s="100" t="s">
        <v>223</v>
      </c>
      <c r="C209" s="101"/>
      <c r="D209" s="66" t="s">
        <v>224</v>
      </c>
      <c r="E209" s="66"/>
      <c r="F209" s="34">
        <f>SUM(F210:F211)</f>
        <v>0</v>
      </c>
      <c r="G209" s="35">
        <f>SUM(G210:G211)</f>
        <v>176570</v>
      </c>
      <c r="H209" s="36">
        <f>SUM(H210:H211)</f>
        <v>155655.04</v>
      </c>
      <c r="I209" s="37">
        <f aca="true" t="shared" si="8" ref="I209:I248">SUM(H209/G209*100)</f>
        <v>88.15486209435352</v>
      </c>
      <c r="J209" s="37">
        <v>0</v>
      </c>
    </row>
    <row r="210" spans="1:10" ht="28.5">
      <c r="A210" s="174"/>
      <c r="B210" s="98" t="s">
        <v>182</v>
      </c>
      <c r="C210" s="101"/>
      <c r="D210" s="66"/>
      <c r="E210" s="102" t="s">
        <v>215</v>
      </c>
      <c r="F210" s="34">
        <v>0</v>
      </c>
      <c r="G210" s="35">
        <v>150430</v>
      </c>
      <c r="H210" s="36">
        <v>132594.57</v>
      </c>
      <c r="I210" s="37">
        <f t="shared" si="8"/>
        <v>88.14370138935054</v>
      </c>
      <c r="J210" s="37">
        <v>0</v>
      </c>
    </row>
    <row r="211" spans="1:10" ht="28.5">
      <c r="A211" s="174"/>
      <c r="B211" s="98" t="s">
        <v>182</v>
      </c>
      <c r="C211" s="101"/>
      <c r="D211" s="66"/>
      <c r="E211" s="102" t="s">
        <v>216</v>
      </c>
      <c r="F211" s="34">
        <v>0</v>
      </c>
      <c r="G211" s="35">
        <v>26140</v>
      </c>
      <c r="H211" s="36">
        <v>23060.47</v>
      </c>
      <c r="I211" s="37">
        <f t="shared" si="8"/>
        <v>88.21908951798011</v>
      </c>
      <c r="J211" s="37">
        <v>0</v>
      </c>
    </row>
    <row r="212" spans="1:10" ht="15">
      <c r="A212" s="174" t="s">
        <v>274</v>
      </c>
      <c r="B212" s="43" t="s">
        <v>21</v>
      </c>
      <c r="C212" s="27" t="s">
        <v>44</v>
      </c>
      <c r="D212" s="44"/>
      <c r="E212" s="44"/>
      <c r="F212" s="29">
        <f>SUM(F216)</f>
        <v>0</v>
      </c>
      <c r="G212" s="30">
        <f>SUM(G216)</f>
        <v>166302</v>
      </c>
      <c r="H212" s="31">
        <f>SUM(H213+H216)</f>
        <v>401010.52</v>
      </c>
      <c r="I212" s="25">
        <f t="shared" si="8"/>
        <v>241.1339130016476</v>
      </c>
      <c r="J212" s="25">
        <v>0</v>
      </c>
    </row>
    <row r="213" spans="1:10" ht="15">
      <c r="A213" s="174"/>
      <c r="B213" s="70" t="s">
        <v>48</v>
      </c>
      <c r="C213" s="27"/>
      <c r="D213" s="33" t="s">
        <v>49</v>
      </c>
      <c r="E213" s="44"/>
      <c r="F213" s="34">
        <f>SUM(F214:F215)</f>
        <v>0</v>
      </c>
      <c r="G213" s="35">
        <f>SUM(G214:G215)</f>
        <v>0</v>
      </c>
      <c r="H213" s="36">
        <f>SUM(H214:H215)</f>
        <v>222722.46</v>
      </c>
      <c r="I213" s="37">
        <v>0</v>
      </c>
      <c r="J213" s="37">
        <v>0</v>
      </c>
    </row>
    <row r="214" spans="1:10" ht="28.5">
      <c r="A214" s="174"/>
      <c r="B214" s="98" t="s">
        <v>182</v>
      </c>
      <c r="C214" s="27"/>
      <c r="D214" s="33"/>
      <c r="E214" s="103" t="s">
        <v>215</v>
      </c>
      <c r="F214" s="34">
        <v>0</v>
      </c>
      <c r="G214" s="35">
        <v>0</v>
      </c>
      <c r="H214" s="36">
        <v>221080.46</v>
      </c>
      <c r="I214" s="37">
        <v>0</v>
      </c>
      <c r="J214" s="37">
        <v>0</v>
      </c>
    </row>
    <row r="215" spans="1:10" ht="28.5">
      <c r="A215" s="174"/>
      <c r="B215" s="98" t="s">
        <v>182</v>
      </c>
      <c r="C215" s="27"/>
      <c r="D215" s="33"/>
      <c r="E215" s="103" t="s">
        <v>216</v>
      </c>
      <c r="F215" s="34"/>
      <c r="G215" s="35">
        <v>0</v>
      </c>
      <c r="H215" s="36">
        <v>1642</v>
      </c>
      <c r="I215" s="37">
        <v>0</v>
      </c>
      <c r="J215" s="37">
        <v>0</v>
      </c>
    </row>
    <row r="216" spans="1:10" ht="16.5" customHeight="1">
      <c r="A216" s="174"/>
      <c r="B216" s="12" t="s">
        <v>184</v>
      </c>
      <c r="C216" s="32"/>
      <c r="D216" s="33" t="s">
        <v>169</v>
      </c>
      <c r="E216" s="44"/>
      <c r="F216" s="34">
        <f>SUM(F217:F218)</f>
        <v>0</v>
      </c>
      <c r="G216" s="35">
        <f>SUM(G217:G218)</f>
        <v>166302</v>
      </c>
      <c r="H216" s="36">
        <f>SUM(H217:H218)</f>
        <v>178288.06</v>
      </c>
      <c r="I216" s="37">
        <f t="shared" si="8"/>
        <v>107.20740580389894</v>
      </c>
      <c r="J216" s="37">
        <v>0</v>
      </c>
    </row>
    <row r="217" spans="1:10" ht="28.5">
      <c r="A217" s="174"/>
      <c r="B217" s="98" t="s">
        <v>182</v>
      </c>
      <c r="C217" s="32"/>
      <c r="D217" s="44"/>
      <c r="E217" s="103" t="s">
        <v>215</v>
      </c>
      <c r="F217" s="34">
        <v>0</v>
      </c>
      <c r="G217" s="35">
        <v>166302</v>
      </c>
      <c r="H217" s="36">
        <v>133437.6</v>
      </c>
      <c r="I217" s="37">
        <f t="shared" si="8"/>
        <v>80.23812100876718</v>
      </c>
      <c r="J217" s="37">
        <v>0</v>
      </c>
    </row>
    <row r="218" spans="1:10" ht="16.5" customHeight="1">
      <c r="A218" s="174"/>
      <c r="B218" s="12" t="s">
        <v>174</v>
      </c>
      <c r="C218" s="32"/>
      <c r="D218" s="44"/>
      <c r="E218" s="33" t="s">
        <v>170</v>
      </c>
      <c r="F218" s="34">
        <v>0</v>
      </c>
      <c r="G218" s="35">
        <v>0</v>
      </c>
      <c r="H218" s="36">
        <v>44850.46</v>
      </c>
      <c r="I218" s="37">
        <v>0</v>
      </c>
      <c r="J218" s="37">
        <v>0</v>
      </c>
    </row>
    <row r="219" spans="1:10" ht="16.5" customHeight="1">
      <c r="A219" s="171" t="s">
        <v>275</v>
      </c>
      <c r="B219" s="68" t="s">
        <v>17</v>
      </c>
      <c r="C219" s="27" t="s">
        <v>50</v>
      </c>
      <c r="D219" s="28"/>
      <c r="E219" s="39"/>
      <c r="F219" s="29">
        <f>SUM(F220)</f>
        <v>0</v>
      </c>
      <c r="G219" s="29">
        <f>SUM(G220)</f>
        <v>0</v>
      </c>
      <c r="H219" s="60">
        <f>SUM(H220)</f>
        <v>6720</v>
      </c>
      <c r="I219" s="25">
        <v>0</v>
      </c>
      <c r="J219" s="25">
        <v>0</v>
      </c>
    </row>
    <row r="220" spans="1:10" ht="28.5">
      <c r="A220" s="173"/>
      <c r="B220" s="98" t="s">
        <v>259</v>
      </c>
      <c r="C220" s="32"/>
      <c r="D220" s="32" t="s">
        <v>258</v>
      </c>
      <c r="E220" s="103" t="s">
        <v>215</v>
      </c>
      <c r="F220" s="34">
        <v>0</v>
      </c>
      <c r="G220" s="35">
        <v>0</v>
      </c>
      <c r="H220" s="36">
        <v>6720</v>
      </c>
      <c r="I220" s="37">
        <v>0</v>
      </c>
      <c r="J220" s="37">
        <v>0</v>
      </c>
    </row>
    <row r="221" spans="1:10" ht="15">
      <c r="A221" s="174" t="s">
        <v>276</v>
      </c>
      <c r="B221" s="43" t="s">
        <v>117</v>
      </c>
      <c r="C221" s="27" t="s">
        <v>54</v>
      </c>
      <c r="D221" s="44"/>
      <c r="E221" s="104"/>
      <c r="F221" s="29">
        <f>SUM(F222+F225)</f>
        <v>855400</v>
      </c>
      <c r="G221" s="30">
        <f>SUM(G222+G225)</f>
        <v>1961715</v>
      </c>
      <c r="H221" s="31">
        <f>SUM(H222+H225)</f>
        <v>1928360.27</v>
      </c>
      <c r="I221" s="25">
        <f t="shared" si="8"/>
        <v>98.29971580989083</v>
      </c>
      <c r="J221" s="25">
        <f>SUM(G221/F221*100)</f>
        <v>229.33306055646483</v>
      </c>
    </row>
    <row r="222" spans="1:10" ht="14.25">
      <c r="A222" s="174"/>
      <c r="B222" s="12" t="s">
        <v>132</v>
      </c>
      <c r="C222" s="32"/>
      <c r="D222" s="33" t="s">
        <v>130</v>
      </c>
      <c r="E222" s="42"/>
      <c r="F222" s="34">
        <f>SUM(F223:F224)</f>
        <v>855400</v>
      </c>
      <c r="G222" s="35">
        <f>SUM(G223:G224)</f>
        <v>866672</v>
      </c>
      <c r="H222" s="36">
        <f>SUM(H223:H224)</f>
        <v>852191.8</v>
      </c>
      <c r="I222" s="37">
        <f t="shared" si="8"/>
        <v>98.32921797404323</v>
      </c>
      <c r="J222" s="37">
        <f>SUM(G222/F222*100)</f>
        <v>101.31774608370354</v>
      </c>
    </row>
    <row r="223" spans="1:10" ht="28.5">
      <c r="A223" s="174"/>
      <c r="B223" s="98" t="s">
        <v>182</v>
      </c>
      <c r="C223" s="32"/>
      <c r="D223" s="44"/>
      <c r="E223" s="105">
        <v>2008</v>
      </c>
      <c r="F223" s="34">
        <v>165200</v>
      </c>
      <c r="G223" s="35">
        <v>176472</v>
      </c>
      <c r="H223" s="36">
        <v>161991.8</v>
      </c>
      <c r="I223" s="37">
        <f t="shared" si="8"/>
        <v>91.79461897638151</v>
      </c>
      <c r="J223" s="37">
        <f>SUM(G223/F223*100)</f>
        <v>106.82324455205811</v>
      </c>
    </row>
    <row r="224" spans="1:10" ht="14.25">
      <c r="A224" s="174"/>
      <c r="B224" s="12" t="s">
        <v>131</v>
      </c>
      <c r="C224" s="32"/>
      <c r="D224" s="44"/>
      <c r="E224" s="42">
        <v>2690</v>
      </c>
      <c r="F224" s="34">
        <v>690200</v>
      </c>
      <c r="G224" s="35">
        <v>690200</v>
      </c>
      <c r="H224" s="36">
        <v>690200</v>
      </c>
      <c r="I224" s="37">
        <f t="shared" si="8"/>
        <v>100</v>
      </c>
      <c r="J224" s="37">
        <f>SUM(G224/F224*100)</f>
        <v>100</v>
      </c>
    </row>
    <row r="225" spans="1:10" ht="14.25">
      <c r="A225" s="174"/>
      <c r="B225" s="12" t="s">
        <v>184</v>
      </c>
      <c r="C225" s="32"/>
      <c r="D225" s="33" t="s">
        <v>183</v>
      </c>
      <c r="E225" s="42"/>
      <c r="F225" s="34">
        <f>SUM(F226:F227)</f>
        <v>0</v>
      </c>
      <c r="G225" s="35">
        <f>SUM(G226:G227)</f>
        <v>1095043</v>
      </c>
      <c r="H225" s="36">
        <f>SUM(H226:H227)</f>
        <v>1076168.47</v>
      </c>
      <c r="I225" s="37">
        <f t="shared" si="8"/>
        <v>98.27636631620858</v>
      </c>
      <c r="J225" s="37">
        <v>0</v>
      </c>
    </row>
    <row r="226" spans="1:10" ht="28.5">
      <c r="A226" s="174"/>
      <c r="B226" s="98" t="s">
        <v>182</v>
      </c>
      <c r="C226" s="32"/>
      <c r="D226" s="33"/>
      <c r="E226" s="105">
        <v>2008</v>
      </c>
      <c r="F226" s="34">
        <v>0</v>
      </c>
      <c r="G226" s="35">
        <v>910191</v>
      </c>
      <c r="H226" s="36">
        <v>893054.7</v>
      </c>
      <c r="I226" s="37">
        <f t="shared" si="8"/>
        <v>98.11728527309103</v>
      </c>
      <c r="J226" s="37">
        <v>0</v>
      </c>
    </row>
    <row r="227" spans="1:10" ht="28.5">
      <c r="A227" s="174"/>
      <c r="B227" s="98" t="s">
        <v>182</v>
      </c>
      <c r="C227" s="32"/>
      <c r="D227" s="33"/>
      <c r="E227" s="105">
        <v>2009</v>
      </c>
      <c r="F227" s="34">
        <v>0</v>
      </c>
      <c r="G227" s="35">
        <v>184852</v>
      </c>
      <c r="H227" s="36">
        <v>183113.77</v>
      </c>
      <c r="I227" s="37">
        <f t="shared" si="8"/>
        <v>99.0596639473741</v>
      </c>
      <c r="J227" s="37">
        <v>0</v>
      </c>
    </row>
    <row r="228" spans="1:10" ht="15">
      <c r="A228" s="8"/>
      <c r="B228" s="93" t="s">
        <v>148</v>
      </c>
      <c r="C228" s="32"/>
      <c r="D228" s="44"/>
      <c r="E228" s="104"/>
      <c r="F228" s="48">
        <f>SUM(F229+F231+F237+F239+F244)</f>
        <v>85000</v>
      </c>
      <c r="G228" s="94">
        <f>SUM(G229+G231+G237+G239+G244)</f>
        <v>158250</v>
      </c>
      <c r="H228" s="24">
        <f>SUM(H229+H231+H237+H239+H244)</f>
        <v>1145219.21</v>
      </c>
      <c r="I228" s="25">
        <f t="shared" si="8"/>
        <v>723.6772259083727</v>
      </c>
      <c r="J228" s="25">
        <f>SUM(G228/F228*100)</f>
        <v>186.1764705882353</v>
      </c>
    </row>
    <row r="229" spans="1:10" ht="15">
      <c r="A229" s="174" t="s">
        <v>277</v>
      </c>
      <c r="B229" s="106" t="s">
        <v>27</v>
      </c>
      <c r="C229" s="27" t="s">
        <v>67</v>
      </c>
      <c r="D229" s="33"/>
      <c r="E229" s="42"/>
      <c r="F229" s="29">
        <f>SUM(F230)</f>
        <v>10000</v>
      </c>
      <c r="G229" s="30">
        <f>SUM(G230)</f>
        <v>10000</v>
      </c>
      <c r="H229" s="31">
        <f>SUM(H230)</f>
        <v>9526.87</v>
      </c>
      <c r="I229" s="25">
        <f t="shared" si="8"/>
        <v>95.26870000000001</v>
      </c>
      <c r="J229" s="25">
        <f>SUM(G229/F229*100)</f>
        <v>100</v>
      </c>
    </row>
    <row r="230" spans="1:10" ht="14.25">
      <c r="A230" s="174"/>
      <c r="B230" s="61" t="s">
        <v>213</v>
      </c>
      <c r="C230" s="32"/>
      <c r="D230" s="33" t="s">
        <v>68</v>
      </c>
      <c r="E230" s="42">
        <v>6260</v>
      </c>
      <c r="F230" s="34">
        <v>10000</v>
      </c>
      <c r="G230" s="35">
        <v>10000</v>
      </c>
      <c r="H230" s="36">
        <v>9526.87</v>
      </c>
      <c r="I230" s="37">
        <f t="shared" si="8"/>
        <v>95.26870000000001</v>
      </c>
      <c r="J230" s="37">
        <f>SUM(G230/F230*100)</f>
        <v>100</v>
      </c>
    </row>
    <row r="231" spans="1:10" ht="15">
      <c r="A231" s="174" t="s">
        <v>278</v>
      </c>
      <c r="B231" s="68" t="s">
        <v>28</v>
      </c>
      <c r="C231" s="27" t="s">
        <v>60</v>
      </c>
      <c r="D231" s="33"/>
      <c r="E231" s="42"/>
      <c r="F231" s="29">
        <f>SUM(F232+F235)</f>
        <v>0</v>
      </c>
      <c r="G231" s="30">
        <f>SUM(G232+G235)</f>
        <v>73250</v>
      </c>
      <c r="H231" s="31">
        <f>SUM(H232+H235)</f>
        <v>66466</v>
      </c>
      <c r="I231" s="25">
        <f t="shared" si="8"/>
        <v>90.73856655290102</v>
      </c>
      <c r="J231" s="25">
        <v>0</v>
      </c>
    </row>
    <row r="232" spans="1:10" ht="28.5">
      <c r="A232" s="174"/>
      <c r="B232" s="70" t="s">
        <v>252</v>
      </c>
      <c r="C232" s="27"/>
      <c r="D232" s="33" t="s">
        <v>251</v>
      </c>
      <c r="E232" s="42"/>
      <c r="F232" s="29">
        <f>SUM(F233:F234)</f>
        <v>0</v>
      </c>
      <c r="G232" s="30">
        <f>SUM(G233:G234)</f>
        <v>48250</v>
      </c>
      <c r="H232" s="31">
        <f>SUM(H233:H234)</f>
        <v>48250</v>
      </c>
      <c r="I232" s="25">
        <f t="shared" si="8"/>
        <v>100</v>
      </c>
      <c r="J232" s="25">
        <v>0</v>
      </c>
    </row>
    <row r="233" spans="1:10" ht="15">
      <c r="A233" s="174"/>
      <c r="B233" s="107" t="s">
        <v>219</v>
      </c>
      <c r="C233" s="27"/>
      <c r="D233" s="33"/>
      <c r="E233" s="105">
        <v>6208</v>
      </c>
      <c r="F233" s="34">
        <v>0</v>
      </c>
      <c r="G233" s="35">
        <v>41013</v>
      </c>
      <c r="H233" s="36">
        <v>41013</v>
      </c>
      <c r="I233" s="37">
        <f t="shared" si="8"/>
        <v>100</v>
      </c>
      <c r="J233" s="37">
        <v>0</v>
      </c>
    </row>
    <row r="234" spans="1:10" ht="15">
      <c r="A234" s="174"/>
      <c r="B234" s="107" t="s">
        <v>219</v>
      </c>
      <c r="C234" s="27"/>
      <c r="D234" s="33"/>
      <c r="E234" s="105">
        <v>6209</v>
      </c>
      <c r="F234" s="34">
        <v>0</v>
      </c>
      <c r="G234" s="35">
        <v>7237</v>
      </c>
      <c r="H234" s="36">
        <v>7237</v>
      </c>
      <c r="I234" s="37">
        <f t="shared" si="8"/>
        <v>100</v>
      </c>
      <c r="J234" s="37">
        <v>0</v>
      </c>
    </row>
    <row r="235" spans="1:10" ht="15">
      <c r="A235" s="174"/>
      <c r="B235" s="12" t="s">
        <v>217</v>
      </c>
      <c r="C235" s="27"/>
      <c r="D235" s="33" t="s">
        <v>69</v>
      </c>
      <c r="E235" s="42">
        <v>6260</v>
      </c>
      <c r="F235" s="34">
        <v>0</v>
      </c>
      <c r="G235" s="35">
        <v>25000</v>
      </c>
      <c r="H235" s="36">
        <v>18216</v>
      </c>
      <c r="I235" s="37">
        <f t="shared" si="8"/>
        <v>72.86399999999999</v>
      </c>
      <c r="J235" s="37">
        <v>0</v>
      </c>
    </row>
    <row r="236" spans="1:10" ht="15">
      <c r="A236" s="18">
        <v>1</v>
      </c>
      <c r="B236" s="19" t="s">
        <v>267</v>
      </c>
      <c r="C236" s="45" t="s">
        <v>268</v>
      </c>
      <c r="D236" s="112" t="s">
        <v>269</v>
      </c>
      <c r="E236" s="112">
        <v>5</v>
      </c>
      <c r="F236" s="112">
        <v>6</v>
      </c>
      <c r="G236" s="45">
        <v>7</v>
      </c>
      <c r="H236" s="45">
        <v>8</v>
      </c>
      <c r="I236" s="46">
        <v>9</v>
      </c>
      <c r="J236" s="46">
        <v>10</v>
      </c>
    </row>
    <row r="237" spans="1:10" ht="14.25" customHeight="1">
      <c r="A237" s="174" t="s">
        <v>279</v>
      </c>
      <c r="B237" s="43" t="s">
        <v>14</v>
      </c>
      <c r="C237" s="27" t="s">
        <v>63</v>
      </c>
      <c r="D237" s="39"/>
      <c r="E237" s="39"/>
      <c r="F237" s="29">
        <f>SUM(F238)</f>
        <v>10000</v>
      </c>
      <c r="G237" s="30">
        <f>SUM(G238)</f>
        <v>10000</v>
      </c>
      <c r="H237" s="31">
        <f>SUM(H238)</f>
        <v>9999.12</v>
      </c>
      <c r="I237" s="25">
        <f t="shared" si="8"/>
        <v>99.99120000000002</v>
      </c>
      <c r="J237" s="25">
        <f>SUM(G237/F237*100)</f>
        <v>100</v>
      </c>
    </row>
    <row r="238" spans="1:10" ht="14.25">
      <c r="A238" s="174"/>
      <c r="B238" s="40" t="s">
        <v>168</v>
      </c>
      <c r="C238" s="32"/>
      <c r="D238" s="33" t="s">
        <v>64</v>
      </c>
      <c r="E238" s="33" t="s">
        <v>107</v>
      </c>
      <c r="F238" s="34">
        <v>10000</v>
      </c>
      <c r="G238" s="35">
        <v>10000</v>
      </c>
      <c r="H238" s="36">
        <v>9999.12</v>
      </c>
      <c r="I238" s="37">
        <f t="shared" si="8"/>
        <v>99.99120000000002</v>
      </c>
      <c r="J238" s="37">
        <f>SUM(G238/F238*100)</f>
        <v>100</v>
      </c>
    </row>
    <row r="239" spans="1:10" ht="15">
      <c r="A239" s="171" t="s">
        <v>280</v>
      </c>
      <c r="B239" s="43" t="s">
        <v>21</v>
      </c>
      <c r="C239" s="27" t="s">
        <v>44</v>
      </c>
      <c r="D239" s="33"/>
      <c r="E239" s="33"/>
      <c r="F239" s="29">
        <f>SUM(F240+F241)</f>
        <v>65000</v>
      </c>
      <c r="G239" s="29">
        <f>SUM(G240+G241)</f>
        <v>65000</v>
      </c>
      <c r="H239" s="60">
        <f>SUM(H240+H241)</f>
        <v>74740.6</v>
      </c>
      <c r="I239" s="25">
        <f t="shared" si="8"/>
        <v>114.98553846153847</v>
      </c>
      <c r="J239" s="25">
        <f>SUM(G239/F239*100)</f>
        <v>100</v>
      </c>
    </row>
    <row r="240" spans="1:10" ht="15" customHeight="1">
      <c r="A240" s="172"/>
      <c r="B240" s="12" t="s">
        <v>167</v>
      </c>
      <c r="C240" s="32"/>
      <c r="D240" s="33" t="s">
        <v>47</v>
      </c>
      <c r="E240" s="33" t="s">
        <v>107</v>
      </c>
      <c r="F240" s="34">
        <v>65000</v>
      </c>
      <c r="G240" s="35">
        <v>65000</v>
      </c>
      <c r="H240" s="36">
        <v>65000</v>
      </c>
      <c r="I240" s="37">
        <f t="shared" si="8"/>
        <v>100</v>
      </c>
      <c r="J240" s="37">
        <f>SUM(G240/F240*100)</f>
        <v>100</v>
      </c>
    </row>
    <row r="241" spans="1:10" ht="15" customHeight="1">
      <c r="A241" s="172"/>
      <c r="B241" s="12" t="s">
        <v>48</v>
      </c>
      <c r="C241" s="32"/>
      <c r="D241" s="33" t="s">
        <v>49</v>
      </c>
      <c r="E241" s="33"/>
      <c r="F241" s="34">
        <f>SUM(F242:F243)</f>
        <v>0</v>
      </c>
      <c r="G241" s="34">
        <f>SUM(G242:G243)</f>
        <v>0</v>
      </c>
      <c r="H241" s="71">
        <f>SUM(H242:H243)</f>
        <v>9740.599999999999</v>
      </c>
      <c r="I241" s="37">
        <v>0</v>
      </c>
      <c r="J241" s="37">
        <v>0</v>
      </c>
    </row>
    <row r="242" spans="1:10" ht="15" customHeight="1">
      <c r="A242" s="172"/>
      <c r="B242" s="107" t="s">
        <v>219</v>
      </c>
      <c r="C242" s="32"/>
      <c r="D242" s="33"/>
      <c r="E242" s="105">
        <v>6208</v>
      </c>
      <c r="F242" s="34">
        <v>0</v>
      </c>
      <c r="G242" s="35">
        <v>0</v>
      </c>
      <c r="H242" s="36">
        <v>8374.97</v>
      </c>
      <c r="I242" s="37">
        <v>0</v>
      </c>
      <c r="J242" s="37">
        <v>0</v>
      </c>
    </row>
    <row r="243" spans="1:10" ht="15" customHeight="1">
      <c r="A243" s="173"/>
      <c r="B243" s="107" t="s">
        <v>219</v>
      </c>
      <c r="C243" s="32"/>
      <c r="D243" s="33"/>
      <c r="E243" s="105">
        <v>6209</v>
      </c>
      <c r="F243" s="34">
        <v>0</v>
      </c>
      <c r="G243" s="35">
        <v>0</v>
      </c>
      <c r="H243" s="36">
        <v>1365.63</v>
      </c>
      <c r="I243" s="37">
        <v>0</v>
      </c>
      <c r="J243" s="37">
        <v>0</v>
      </c>
    </row>
    <row r="244" spans="1:10" ht="15" customHeight="1">
      <c r="A244" s="171" t="s">
        <v>283</v>
      </c>
      <c r="B244" s="68" t="s">
        <v>17</v>
      </c>
      <c r="C244" s="27" t="s">
        <v>50</v>
      </c>
      <c r="D244" s="39"/>
      <c r="E244" s="108"/>
      <c r="F244" s="29">
        <f>SUM(F245)</f>
        <v>0</v>
      </c>
      <c r="G244" s="29">
        <f>SUM(G245)</f>
        <v>0</v>
      </c>
      <c r="H244" s="60">
        <f>SUM(H245)</f>
        <v>984486.62</v>
      </c>
      <c r="I244" s="25">
        <v>0</v>
      </c>
      <c r="J244" s="25">
        <v>0</v>
      </c>
    </row>
    <row r="245" spans="1:10" ht="15" thickBot="1">
      <c r="A245" s="172"/>
      <c r="B245" s="143" t="s">
        <v>260</v>
      </c>
      <c r="C245" s="77"/>
      <c r="D245" s="78" t="s">
        <v>258</v>
      </c>
      <c r="E245" s="144">
        <v>6208</v>
      </c>
      <c r="F245" s="79">
        <v>0</v>
      </c>
      <c r="G245" s="80">
        <v>0</v>
      </c>
      <c r="H245" s="81">
        <v>984486.62</v>
      </c>
      <c r="I245" s="82">
        <v>0</v>
      </c>
      <c r="J245" s="82">
        <v>0</v>
      </c>
    </row>
    <row r="246" spans="1:10" ht="15">
      <c r="A246" s="145"/>
      <c r="B246" s="146" t="s">
        <v>150</v>
      </c>
      <c r="C246" s="147"/>
      <c r="D246" s="147"/>
      <c r="E246" s="147"/>
      <c r="F246" s="147">
        <f aca="true" t="shared" si="9" ref="F246:H247">SUM(F8+F37+F55+F162+F168+F196)</f>
        <v>79279490</v>
      </c>
      <c r="G246" s="147">
        <f t="shared" si="9"/>
        <v>81408398</v>
      </c>
      <c r="H246" s="148">
        <f t="shared" si="9"/>
        <v>80730454.60000001</v>
      </c>
      <c r="I246" s="149">
        <f t="shared" si="8"/>
        <v>99.16723161657107</v>
      </c>
      <c r="J246" s="150">
        <f>SUM(G246/F246*100)</f>
        <v>102.68531999890513</v>
      </c>
    </row>
    <row r="247" spans="1:10" ht="18.75" customHeight="1">
      <c r="A247" s="151" t="s">
        <v>5</v>
      </c>
      <c r="B247" s="22" t="s">
        <v>152</v>
      </c>
      <c r="C247" s="109"/>
      <c r="D247" s="109"/>
      <c r="E247" s="110"/>
      <c r="F247" s="94">
        <f>SUM(F9+F38+F56+F163+F169+F197)</f>
        <v>75148490</v>
      </c>
      <c r="G247" s="94">
        <f t="shared" si="9"/>
        <v>79144691</v>
      </c>
      <c r="H247" s="24">
        <f t="shared" si="9"/>
        <v>78348180.34</v>
      </c>
      <c r="I247" s="25">
        <f t="shared" si="8"/>
        <v>98.99360190818106</v>
      </c>
      <c r="J247" s="152">
        <f>SUM(G247/F247*100)</f>
        <v>105.31773958465433</v>
      </c>
    </row>
    <row r="248" spans="1:10" ht="20.25" customHeight="1" thickBot="1">
      <c r="A248" s="153" t="s">
        <v>7</v>
      </c>
      <c r="B248" s="154" t="s">
        <v>153</v>
      </c>
      <c r="C248" s="155"/>
      <c r="D248" s="155"/>
      <c r="E248" s="156"/>
      <c r="F248" s="157">
        <f>SUM(F34+F46+F152+F189+F228)</f>
        <v>4131000</v>
      </c>
      <c r="G248" s="157">
        <f>SUM(G34+G46+G152+G189+G228)</f>
        <v>2263707</v>
      </c>
      <c r="H248" s="158">
        <f>SUM(H34+H46+H152+H189+H228)</f>
        <v>2382274.26</v>
      </c>
      <c r="I248" s="159">
        <f t="shared" si="8"/>
        <v>105.23774764136877</v>
      </c>
      <c r="J248" s="160">
        <f>SUM(G248/F248*100)</f>
        <v>54.79803921568628</v>
      </c>
    </row>
    <row r="249" spans="1:8" ht="14.25">
      <c r="A249" s="9"/>
      <c r="F249" s="10"/>
      <c r="G249" s="10"/>
      <c r="H249" s="15"/>
    </row>
    <row r="270" spans="2:5" ht="14.25">
      <c r="B270" s="3"/>
      <c r="C270" s="3"/>
      <c r="D270" s="3"/>
      <c r="E270" s="3"/>
    </row>
    <row r="271" spans="2:5" ht="14.25">
      <c r="B271" s="3"/>
      <c r="C271" s="3"/>
      <c r="D271" s="3"/>
      <c r="E271" s="3"/>
    </row>
    <row r="272" spans="2:5" ht="14.25">
      <c r="B272" s="3"/>
      <c r="C272" s="3"/>
      <c r="D272" s="3"/>
      <c r="E272" s="3"/>
    </row>
    <row r="273" spans="2:5" ht="14.25">
      <c r="B273" s="3"/>
      <c r="C273" s="3"/>
      <c r="D273" s="3"/>
      <c r="E273" s="3"/>
    </row>
    <row r="274" spans="2:5" ht="14.25">
      <c r="B274" s="3"/>
      <c r="C274" s="3"/>
      <c r="D274" s="3"/>
      <c r="E274" s="3"/>
    </row>
    <row r="275" spans="2:5" ht="14.25">
      <c r="B275" s="3"/>
      <c r="C275" s="3"/>
      <c r="D275" s="3"/>
      <c r="E275" s="3"/>
    </row>
    <row r="276" spans="2:5" ht="14.25">
      <c r="B276" s="3"/>
      <c r="C276" s="3"/>
      <c r="D276" s="3"/>
      <c r="E276" s="3"/>
    </row>
    <row r="277" spans="2:5" ht="14.25">
      <c r="B277" s="3"/>
      <c r="C277" s="3"/>
      <c r="D277" s="3"/>
      <c r="E277" s="3"/>
    </row>
    <row r="278" spans="2:5" ht="14.25">
      <c r="B278" s="3"/>
      <c r="C278" s="3"/>
      <c r="D278" s="3"/>
      <c r="E278" s="3"/>
    </row>
    <row r="279" spans="2:5" ht="14.25">
      <c r="B279" s="3"/>
      <c r="C279" s="3"/>
      <c r="D279" s="3"/>
      <c r="E279" s="3"/>
    </row>
    <row r="280" spans="2:5" ht="14.25">
      <c r="B280" s="3"/>
      <c r="C280" s="3"/>
      <c r="D280" s="3"/>
      <c r="E280" s="3"/>
    </row>
    <row r="281" spans="2:5" ht="14.25">
      <c r="B281" s="3"/>
      <c r="C281" s="3"/>
      <c r="D281" s="3"/>
      <c r="E281" s="3"/>
    </row>
    <row r="282" spans="2:5" ht="14.25">
      <c r="B282" s="3"/>
      <c r="C282" s="3"/>
      <c r="D282" s="3"/>
      <c r="E282" s="3"/>
    </row>
    <row r="283" spans="2:5" ht="14.25">
      <c r="B283" s="3"/>
      <c r="C283" s="3"/>
      <c r="D283" s="3"/>
      <c r="E283" s="3"/>
    </row>
    <row r="284" spans="2:5" ht="14.25">
      <c r="B284" s="3"/>
      <c r="C284" s="3"/>
      <c r="D284" s="3"/>
      <c r="E284" s="3"/>
    </row>
    <row r="285" spans="2:5" ht="14.25">
      <c r="B285" s="3"/>
      <c r="C285" s="3"/>
      <c r="D285" s="3"/>
      <c r="E285" s="3"/>
    </row>
  </sheetData>
  <mergeCells count="62">
    <mergeCell ref="C5:C6"/>
    <mergeCell ref="G5:G6"/>
    <mergeCell ref="A18:A20"/>
    <mergeCell ref="A57:A63"/>
    <mergeCell ref="A32:A33"/>
    <mergeCell ref="A39:A40"/>
    <mergeCell ref="A51:A52"/>
    <mergeCell ref="A44:A45"/>
    <mergeCell ref="A5:A6"/>
    <mergeCell ref="A82:A88"/>
    <mergeCell ref="A65:A72"/>
    <mergeCell ref="A27:A30"/>
    <mergeCell ref="A23:A26"/>
    <mergeCell ref="A35:A36"/>
    <mergeCell ref="A41:A43"/>
    <mergeCell ref="A49:A50"/>
    <mergeCell ref="A47:A48"/>
    <mergeCell ref="I5:J5"/>
    <mergeCell ref="E5:E6"/>
    <mergeCell ref="F5:F6"/>
    <mergeCell ref="A21:A22"/>
    <mergeCell ref="A14:A17"/>
    <mergeCell ref="H5:H6"/>
    <mergeCell ref="D5:D6"/>
    <mergeCell ref="A10:A11"/>
    <mergeCell ref="A12:A13"/>
    <mergeCell ref="B5:B6"/>
    <mergeCell ref="A194:A195"/>
    <mergeCell ref="A53:A54"/>
    <mergeCell ref="A73:A81"/>
    <mergeCell ref="A89:A90"/>
    <mergeCell ref="A187:A188"/>
    <mergeCell ref="A157:A158"/>
    <mergeCell ref="A160:A161"/>
    <mergeCell ref="A170:A171"/>
    <mergeCell ref="A183:A186"/>
    <mergeCell ref="A148:A151"/>
    <mergeCell ref="A155:A156"/>
    <mergeCell ref="A135:A145"/>
    <mergeCell ref="A133:A134"/>
    <mergeCell ref="A192:A193"/>
    <mergeCell ref="A153:A154"/>
    <mergeCell ref="A237:A238"/>
    <mergeCell ref="A198:A199"/>
    <mergeCell ref="A179:A181"/>
    <mergeCell ref="A164:A167"/>
    <mergeCell ref="A172:A174"/>
    <mergeCell ref="A200:A207"/>
    <mergeCell ref="A231:A235"/>
    <mergeCell ref="A190:A191"/>
    <mergeCell ref="A219:A220"/>
    <mergeCell ref="A175:A178"/>
    <mergeCell ref="A239:A243"/>
    <mergeCell ref="A244:A245"/>
    <mergeCell ref="A92:A114"/>
    <mergeCell ref="A115:A127"/>
    <mergeCell ref="A129:A132"/>
    <mergeCell ref="A146:A147"/>
    <mergeCell ref="A229:A230"/>
    <mergeCell ref="A221:A227"/>
    <mergeCell ref="A212:A218"/>
    <mergeCell ref="A209:A211"/>
  </mergeCells>
  <printOptions/>
  <pageMargins left="0.7874015748031497" right="0.51" top="0.7874015748031497" bottom="0.984251968503937" header="0.5118110236220472" footer="0.5118110236220472"/>
  <pageSetup horizontalDpi="600" verticalDpi="600" orientation="landscape" paperSize="9" scale="84" r:id="rId1"/>
  <headerFooter alignWithMargins="0">
    <oddFooter>&amp;CStrona &amp;P</oddFooter>
  </headerFooter>
  <rowBreaks count="8" manualBreakCount="8">
    <brk id="30" max="9" man="1"/>
    <brk id="63" max="9" man="1"/>
    <brk id="90" max="9" man="1"/>
    <brk id="127" max="9" man="1"/>
    <brk id="158" max="9" man="1"/>
    <brk id="181" max="9" man="1"/>
    <brk id="207" max="9" man="1"/>
    <brk id="2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2010-03-02T11:18:24Z</cp:lastPrinted>
  <dcterms:created xsi:type="dcterms:W3CDTF">2003-09-23T06:48:39Z</dcterms:created>
  <dcterms:modified xsi:type="dcterms:W3CDTF">2010-03-18T12:03:31Z</dcterms:modified>
  <cp:category/>
  <cp:version/>
  <cp:contentType/>
  <cp:contentStatus/>
</cp:coreProperties>
</file>